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Vodovod" sheetId="2" r:id="rId2"/>
    <sheet name="2 - Kanalizace" sheetId="3" r:id="rId3"/>
    <sheet name="3 - Vedlejší a ostatní ná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'1 - Vodovod'!$C$82:$K$281</definedName>
    <definedName name="_xlnm.Print_Area" localSheetId="1">'1 - Vodovod'!$C$4:$J$36,'1 - Vodovod'!$C$42:$J$64,'1 - Vodovod'!$C$70:$K$281</definedName>
    <definedName name="_xlnm.Print_Titles" localSheetId="1">'1 - Vodovod'!$82:$82</definedName>
    <definedName name="_xlnm._FilterDatabase" localSheetId="2" hidden="1">'2 - Kanalizace'!$C$83:$K$229</definedName>
    <definedName name="_xlnm.Print_Area" localSheetId="2">'2 - Kanalizace'!$C$4:$J$36,'2 - Kanalizace'!$C$42:$J$65,'2 - Kanalizace'!$C$71:$K$229</definedName>
    <definedName name="_xlnm.Print_Titles" localSheetId="2">'2 - Kanalizace'!$83:$83</definedName>
    <definedName name="_xlnm._FilterDatabase" localSheetId="3" hidden="1">'3 - Vedlejší a ostatní ná...'!$C$76:$K$87</definedName>
    <definedName name="_xlnm.Print_Area" localSheetId="3">'3 - Vedlejší a ostatní ná...'!$C$4:$J$36,'3 - Vedlejší a ostatní ná...'!$C$42:$J$58,'3 - Vedlejší a ostatní ná...'!$C$64:$K$87</definedName>
    <definedName name="_xlnm.Print_Titles" localSheetId="3">'3 - Vedlejší a ostatní ná...'!$76:$76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3"/>
  <c r="AX53"/>
  <c i="3" r="BI229"/>
  <c r="BH229"/>
  <c r="BG229"/>
  <c r="BF229"/>
  <c r="T229"/>
  <c r="T228"/>
  <c r="R229"/>
  <c r="R228"/>
  <c r="P229"/>
  <c r="P228"/>
  <c r="BK229"/>
  <c r="BK228"/>
  <c r="J228"/>
  <c r="J229"/>
  <c r="BE229"/>
  <c r="J64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4"/>
  <c r="BH224"/>
  <c r="BG224"/>
  <c r="BF224"/>
  <c r="T224"/>
  <c r="T223"/>
  <c r="R224"/>
  <c r="R223"/>
  <c r="P224"/>
  <c r="P223"/>
  <c r="BK224"/>
  <c r="BK223"/>
  <c r="J223"/>
  <c r="J224"/>
  <c r="BE224"/>
  <c r="J6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62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6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3"/>
  <c r="BH143"/>
  <c r="BG143"/>
  <c r="BF143"/>
  <c r="T143"/>
  <c r="T142"/>
  <c r="R143"/>
  <c r="R142"/>
  <c r="P143"/>
  <c r="P142"/>
  <c r="BK143"/>
  <c r="BK142"/>
  <c r="J142"/>
  <c r="J143"/>
  <c r="BE143"/>
  <c r="J60"/>
  <c r="BI140"/>
  <c r="BH140"/>
  <c r="BG140"/>
  <c r="BF140"/>
  <c r="T140"/>
  <c r="T139"/>
  <c r="R140"/>
  <c r="R139"/>
  <c r="P140"/>
  <c r="P139"/>
  <c r="BK140"/>
  <c r="BK139"/>
  <c r="J139"/>
  <c r="J140"/>
  <c r="BE140"/>
  <c r="J59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1"/>
  <c r="BH91"/>
  <c r="BG91"/>
  <c r="BF91"/>
  <c r="T91"/>
  <c r="R91"/>
  <c r="P91"/>
  <c r="BK91"/>
  <c r="J91"/>
  <c r="BE91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81"/>
  <c r="BH281"/>
  <c r="BG281"/>
  <c r="BF281"/>
  <c r="T281"/>
  <c r="T280"/>
  <c r="R281"/>
  <c r="R280"/>
  <c r="P281"/>
  <c r="P280"/>
  <c r="BK281"/>
  <c r="BK280"/>
  <c r="J280"/>
  <c r="J281"/>
  <c r="BE281"/>
  <c r="J63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6"/>
  <c r="BH276"/>
  <c r="BG276"/>
  <c r="BF276"/>
  <c r="T276"/>
  <c r="T275"/>
  <c r="R276"/>
  <c r="R275"/>
  <c r="P276"/>
  <c r="P275"/>
  <c r="BK276"/>
  <c r="BK275"/>
  <c r="J275"/>
  <c r="J276"/>
  <c r="BE276"/>
  <c r="J62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1"/>
  <c r="BI144"/>
  <c r="BH144"/>
  <c r="BG144"/>
  <c r="BF144"/>
  <c r="T144"/>
  <c r="T143"/>
  <c r="R144"/>
  <c r="R143"/>
  <c r="P144"/>
  <c r="P143"/>
  <c r="BK144"/>
  <c r="BK143"/>
  <c r="J143"/>
  <c r="J144"/>
  <c r="BE144"/>
  <c r="J60"/>
  <c r="BI141"/>
  <c r="BH141"/>
  <c r="BG141"/>
  <c r="BF141"/>
  <c r="T141"/>
  <c r="T140"/>
  <c r="R141"/>
  <c r="R140"/>
  <c r="P141"/>
  <c r="P140"/>
  <c r="BK141"/>
  <c r="BK140"/>
  <c r="J140"/>
  <c r="J141"/>
  <c r="BE141"/>
  <c r="J59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2"/>
  <c i="2" r="BH86"/>
  <c r="F33"/>
  <c i="1" r="BC52"/>
  <c i="2" r="BG86"/>
  <c r="F32"/>
  <c i="1" r="BB52"/>
  <c i="2" r="BF86"/>
  <c r="J31"/>
  <c i="1" r="AW52"/>
  <c i="2" r="F31"/>
  <c i="1" r="BA52"/>
  <c i="2" r="T86"/>
  <c r="T85"/>
  <c r="T84"/>
  <c r="T83"/>
  <c r="R86"/>
  <c r="R85"/>
  <c r="R84"/>
  <c r="R83"/>
  <c r="P86"/>
  <c r="P85"/>
  <c r="P84"/>
  <c r="P83"/>
  <c i="1" r="AU52"/>
  <c i="2" r="BK86"/>
  <c r="BK85"/>
  <c r="J85"/>
  <c r="BK84"/>
  <c r="J84"/>
  <c r="BK83"/>
  <c r="J83"/>
  <c r="J56"/>
  <c r="J27"/>
  <c i="1" r="AG52"/>
  <c i="2" r="J86"/>
  <c r="BE86"/>
  <c r="J30"/>
  <c i="1" r="AV52"/>
  <c i="2" r="F30"/>
  <c i="1" r="AZ52"/>
  <c i="2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<sst xmlns="http://schemas.openxmlformats.org/spreadsheetml/2006/main">
  <si>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</si>
  <si>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</si>
  <si>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</si>
  <si>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</si>
  <si>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</si>
  <si>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</si>
  <si>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</si>
  <si>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{ef0db481-386f-4641-9729-f71023a36a71}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</si>
  <si>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</si>
  <si>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</si>
  <si>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</si>
  <si>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</si>
  <si>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</si>
  <si>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</si>
  <si>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</si>
  <si>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</si>
  <si>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I-2017-121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</si>
  <si>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</si>
  <si>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</si>
  <si>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Chotěboř, náměstí TGM - rekonstrukce vodovodu a kanalizace</t>
  </si>
  <si>
    <t>KSO:</t>
  </si>
  <si>
    <t/>
  </si>
  <si>
    <t>CC-CZ:</t>
  </si>
  <si>
    <t>Místo:</t>
  </si>
  <si>
    <t xml:space="preserve"> </t>
  </si>
  <si>
    <t>Datum:</t>
  </si>
  <si>
    <t>19. 3. 2018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</si>
  <si>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</si>
  <si>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</si>
  <si>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</si>
  <si>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</si>
  <si>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</si>
  <si>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</si>
  <si>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</si>
  <si>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</si>
  <si>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</si>
  <si>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</si>
  <si>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</si>
  <si>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</si>
  <si>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</si>
  <si>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</si>
  <si>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</si>
  <si>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</si>
  <si>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</si>
  <si>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</si>
  <si>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</si>
  <si>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</si>
  <si>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</si>
  <si>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</si>
  <si>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</si>
  <si>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</si>
  <si>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</si>
  <si>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</si>
  <si>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</si>
  <si>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</si>
  <si>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</si>
  <si>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</si>
  <si>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</si>
  <si>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</si>
  <si>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</si>
  <si>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</si>
  <si>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</si>
  <si>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</si>
  <si>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</si>
  <si>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</si>
  <si>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</si>
  <si>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</si>
  <si>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</si>
  <si>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</si>
  <si>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</si>
  <si>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</si>
  <si>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</si>
  <si>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</si>
  <si>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</si>
  <si>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</si>
  <si>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Vodovod</t>
  </si>
  <si>
    <t>STA</t>
  </si>
  <si>
    <t>{f2b46945-d8ea-4eae-9ca9-91c8adfc0782}</t>
  </si>
  <si>
    <t>2</t>
  </si>
  <si>
    <t>Kanalizace</t>
  </si>
  <si>
    <t>{074731f9-4dfe-4744-8fa6-347c68a545ce}</t>
  </si>
  <si>
    <t>3</t>
  </si>
  <si>
    <t>Vedlejší a ostatní náklady</t>
  </si>
  <si>
    <t>{3dbd8d66-5f32-47fd-8f63-e929fdb9c17b}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</si>
  <si>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</si>
  <si>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</si>
  <si>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</si>
  <si>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</si>
  <si>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</si>
  <si>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</si>
  <si>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</si>
  <si>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Vodovod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</si>
  <si>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</si>
  <si>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</si>
  <si>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</si>
  <si>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</si>
  <si>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</si>
  <si>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</si>
  <si>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</si>
  <si>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</si>
  <si>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</si>
  <si>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</si>
  <si>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</si>
  <si>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</si>
  <si>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</si>
  <si>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</si>
  <si>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</si>
  <si>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</si>
  <si>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</si>
  <si>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</si>
  <si>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</si>
  <si>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</si>
  <si>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</si>
  <si>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</si>
  <si>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</si>
  <si>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</si>
  <si>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</si>
  <si>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</si>
  <si>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</si>
  <si>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</si>
  <si>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</si>
  <si>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</si>
  <si>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</si>
  <si>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</si>
  <si>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</t>
  </si>
  <si>
    <t>m</t>
  </si>
  <si>
    <t>CS ÚRS 2017 02</t>
  </si>
  <si>
    <t>4</t>
  </si>
  <si>
    <t>2112404223</t>
  </si>
  <si>
    <t>VV</t>
  </si>
  <si>
    <t>1*0,8</t>
  </si>
  <si>
    <t>119001422</t>
  </si>
  <si>
    <t>Dočasné zajištění kabelů a kabelových tratí z 6 volně ložených kabelů</t>
  </si>
  <si>
    <t>-1454590469</t>
  </si>
  <si>
    <t>(1+2+1)*0,8</t>
  </si>
  <si>
    <t>130001101</t>
  </si>
  <si>
    <t>Příplatek za ztížení vykopávky v blízkosti podzemního vedení</t>
  </si>
  <si>
    <t>m3</t>
  </si>
  <si>
    <t>-1353955466</t>
  </si>
  <si>
    <t>50*0,5*1,5</t>
  </si>
  <si>
    <t>(0,8*1*1,5)*10</t>
  </si>
  <si>
    <t>Součet</t>
  </si>
  <si>
    <t>132201202</t>
  </si>
  <si>
    <t>Hloubení rýh š do 2000 mm v hornině tř. 3 objemu do 1000 m3</t>
  </si>
  <si>
    <t>-733064634</t>
  </si>
  <si>
    <t>"hlavník"196*0,8*1,5</t>
  </si>
  <si>
    <t>"odbočení" 18*0,8*1,5</t>
  </si>
  <si>
    <t>"přípojky"39*0,6*1,5</t>
  </si>
  <si>
    <t>"komunikace"-((196+18)*0,8+(39*0,6))*0,5</t>
  </si>
  <si>
    <t>Mezisoučet</t>
  </si>
  <si>
    <t>194,6*0,15</t>
  </si>
  <si>
    <t>5</t>
  </si>
  <si>
    <t>132201209</t>
  </si>
  <si>
    <t>Příplatek za lepivost k hloubení rýh š do 2000 mm v hornině tř. 3</t>
  </si>
  <si>
    <t>-1378304322</t>
  </si>
  <si>
    <t>6</t>
  </si>
  <si>
    <t>132301202</t>
  </si>
  <si>
    <t>Hloubení rýh š do 2000 mm v hornině tř. 4 objemu do 1000 m3</t>
  </si>
  <si>
    <t>-2067522212</t>
  </si>
  <si>
    <t>194,6*0,30</t>
  </si>
  <si>
    <t>7</t>
  </si>
  <si>
    <t>132301209</t>
  </si>
  <si>
    <t>Příplatek za lepivost k hloubení rýh š do 2000 mm v hornině tř. 4</t>
  </si>
  <si>
    <t>-459825042</t>
  </si>
  <si>
    <t>8</t>
  </si>
  <si>
    <t>132401201</t>
  </si>
  <si>
    <t>Hloubení rýh š do 2000 mm v hornině tř. 5</t>
  </si>
  <si>
    <t>-382511100</t>
  </si>
  <si>
    <t>194,6*0,40</t>
  </si>
  <si>
    <t>9</t>
  </si>
  <si>
    <t>132501201</t>
  </si>
  <si>
    <t>Hloubení rýh š do 2000 mm v hornině tř. 6</t>
  </si>
  <si>
    <t>-1926322907</t>
  </si>
  <si>
    <t>10</t>
  </si>
  <si>
    <t>151101101</t>
  </si>
  <si>
    <t>Zřízení příložného pažení a rozepření stěn rýh hl do 2 m</t>
  </si>
  <si>
    <t>m2</t>
  </si>
  <si>
    <t>-330284020</t>
  </si>
  <si>
    <t>(196+18+39)*1,5*2</t>
  </si>
  <si>
    <t>11</t>
  </si>
  <si>
    <t>151101111</t>
  </si>
  <si>
    <t>Odstranění příložného pažení a rozepření stěn rýh hl do 2 m</t>
  </si>
  <si>
    <t>-704581159</t>
  </si>
  <si>
    <t>12</t>
  </si>
  <si>
    <t>161101101</t>
  </si>
  <si>
    <t>Svislé přemístění výkopku z horniny tř. 1 až 4 hl výkopu do 2,5 m</t>
  </si>
  <si>
    <t>-1965018305</t>
  </si>
  <si>
    <t>194,6*0,45*0,5</t>
  </si>
  <si>
    <t>13</t>
  </si>
  <si>
    <t>161101151</t>
  </si>
  <si>
    <t>Svislé přemístění výkopku z horniny tř. 5 až 7 hl výkopu do 2,5 m</t>
  </si>
  <si>
    <t>52014305</t>
  </si>
  <si>
    <t>194,6*0,55*0,5</t>
  </si>
  <si>
    <t>14</t>
  </si>
  <si>
    <t>162201102R00</t>
  </si>
  <si>
    <t>Vodorovné přemístění po staveništi štěrkodrtě, kameniva těženého</t>
  </si>
  <si>
    <t>-131423233</t>
  </si>
  <si>
    <t>116,76+58,38</t>
  </si>
  <si>
    <t>162701105</t>
  </si>
  <si>
    <t>Vodorovné přemístění do 10000 m výkopku/sypaniny z horniny tř. 1 až 4</t>
  </si>
  <si>
    <t>1669272062</t>
  </si>
  <si>
    <t>194,6*0,45</t>
  </si>
  <si>
    <t>16</t>
  </si>
  <si>
    <t>162701155</t>
  </si>
  <si>
    <t>Vodorovné přemístění do 10000 m výkopku/sypaniny z horniny tř. 5 až 7</t>
  </si>
  <si>
    <t>1371151586</t>
  </si>
  <si>
    <t>194,6*0,55</t>
  </si>
  <si>
    <t>17</t>
  </si>
  <si>
    <t>171201201</t>
  </si>
  <si>
    <t>Uložení sypaniny na skládky</t>
  </si>
  <si>
    <t>1453815526</t>
  </si>
  <si>
    <t>29,19+58,38+77,84+29,19</t>
  </si>
  <si>
    <t>18</t>
  </si>
  <si>
    <t>171201211</t>
  </si>
  <si>
    <t>Poplatek za uložení odpadu ze sypaniny na skládce (skládkovné)</t>
  </si>
  <si>
    <t>t</t>
  </si>
  <si>
    <t>1776495454</t>
  </si>
  <si>
    <t>194,6*1,8</t>
  </si>
  <si>
    <t>19</t>
  </si>
  <si>
    <t>174101101</t>
  </si>
  <si>
    <t>Zásyp jam, šachet rýh nebo kolem objektů sypaninou se zhutněním</t>
  </si>
  <si>
    <t>-91281676</t>
  </si>
  <si>
    <t>"hlavník"196*0,8*0,6</t>
  </si>
  <si>
    <t>"odbočení"18*0,8*0,6</t>
  </si>
  <si>
    <t>"přípojky"39*0,6*0,6</t>
  </si>
  <si>
    <t>20</t>
  </si>
  <si>
    <t>M</t>
  </si>
  <si>
    <t>583441970</t>
  </si>
  <si>
    <t>štěrkodrť frakce 0-63</t>
  </si>
  <si>
    <t>-1920179161</t>
  </si>
  <si>
    <t>77,8400512556448*1,9 'Přepočtené koeficientem množství</t>
  </si>
  <si>
    <t>175151101</t>
  </si>
  <si>
    <t>Obsypání potrubí strojně sypaninou bez prohození, uloženou do 3 m</t>
  </si>
  <si>
    <t>-585042670</t>
  </si>
  <si>
    <t>"hlavník"196*0,8*0,3</t>
  </si>
  <si>
    <t>"odbočení"18*0,8*0,3</t>
  </si>
  <si>
    <t>"přípojky"39*0,6*0,3</t>
  </si>
  <si>
    <t>22</t>
  </si>
  <si>
    <t>583313450</t>
  </si>
  <si>
    <t>kamenivo těžené drobné tříděné (Bratčice) frakce 0-4</t>
  </si>
  <si>
    <t>568976561</t>
  </si>
  <si>
    <t>58,38*1,9 'Přepočtené koeficientem množství</t>
  </si>
  <si>
    <t>Svislé a kompletní konstrukce</t>
  </si>
  <si>
    <t>23</t>
  </si>
  <si>
    <t>358315114</t>
  </si>
  <si>
    <t>Bourání šachty, stoky kompletní nebo otvorů z prostého betonu plochy do 4 m2</t>
  </si>
  <si>
    <t>-905168821</t>
  </si>
  <si>
    <t>(3,14*(0,1775*0,1775))*18,7</t>
  </si>
  <si>
    <t>Vodorovné konstrukce</t>
  </si>
  <si>
    <t>24</t>
  </si>
  <si>
    <t>451572111</t>
  </si>
  <si>
    <t>Lože pod potrubí otevřený výkop z kameniva drobného těženého</t>
  </si>
  <si>
    <t>1517111424</t>
  </si>
  <si>
    <t>"hlavník"196*0,8*0,1</t>
  </si>
  <si>
    <t>"odbočení"18*0,8*0,1</t>
  </si>
  <si>
    <t>"přípojky"39*0,6*0,1</t>
  </si>
  <si>
    <t>Trubní vedení</t>
  </si>
  <si>
    <t>25</t>
  </si>
  <si>
    <t>850265121</t>
  </si>
  <si>
    <t>Výřez nebo výsek na potrubí z trub litinových tlakových nebo plastických hmot DN 100</t>
  </si>
  <si>
    <t>kus</t>
  </si>
  <si>
    <t>-1663086747</t>
  </si>
  <si>
    <t>26</t>
  </si>
  <si>
    <t>851241131</t>
  </si>
  <si>
    <t>Montáž potrubí z trub litinových hrdlových s integrovaným těsněním otevřený výkop DN 80</t>
  </si>
  <si>
    <t>1075022961</t>
  </si>
  <si>
    <t>27</t>
  </si>
  <si>
    <t>552519000</t>
  </si>
  <si>
    <t>trouba vodovodní litinová DN 80 STD L=6,0m NATURAL</t>
  </si>
  <si>
    <t>-822302007</t>
  </si>
  <si>
    <t>P</t>
  </si>
  <si>
    <t>Poznámka k položce:
Neoceňovat - dodávka investora</t>
  </si>
  <si>
    <t>28</t>
  </si>
  <si>
    <t>851261131</t>
  </si>
  <si>
    <t>Montáž potrubí z trub litinových hrdlových s integrovaným těsněním otevřený výkop DN 100</t>
  </si>
  <si>
    <t>295405873</t>
  </si>
  <si>
    <t>29</t>
  </si>
  <si>
    <t>552519010</t>
  </si>
  <si>
    <t>trouba vodovodní litinová DN 100 STD L=6,0m NATURAL</t>
  </si>
  <si>
    <t>802313860</t>
  </si>
  <si>
    <t>30</t>
  </si>
  <si>
    <t>857241131</t>
  </si>
  <si>
    <t>Montáž litinových tvarovek jednoosých hrdlových otevřený výkop s integrovaným těsněním DN 80</t>
  </si>
  <si>
    <t>1127204044</t>
  </si>
  <si>
    <t>31</t>
  </si>
  <si>
    <t>50.9.80</t>
  </si>
  <si>
    <t>AVK tvarovka litinová, EU, přírubová tvarovka s hrdlem, DN80</t>
  </si>
  <si>
    <t>ks</t>
  </si>
  <si>
    <t>1230095660</t>
  </si>
  <si>
    <t>32</t>
  </si>
  <si>
    <t>50.4.8090</t>
  </si>
  <si>
    <t>AVK tvarovka litinová, MMK, koleno hrdlové 90°, DN 80</t>
  </si>
  <si>
    <t>401408122</t>
  </si>
  <si>
    <t>33</t>
  </si>
  <si>
    <t>50.4.8022</t>
  </si>
  <si>
    <t>AVK tvarovka litinová, MMK, koleno hrdlové 22 1/2°, DN 80</t>
  </si>
  <si>
    <t>976859141</t>
  </si>
  <si>
    <t>34</t>
  </si>
  <si>
    <t>857242122</t>
  </si>
  <si>
    <t>Montáž litinových tvarovek jednoosých přírubových otevřený výkop DN 80</t>
  </si>
  <si>
    <t>-1762807044</t>
  </si>
  <si>
    <t>35</t>
  </si>
  <si>
    <t>9.4.5.80</t>
  </si>
  <si>
    <t>AVK ORION PLUS příruba jištěná 9.4.5., DN 80</t>
  </si>
  <si>
    <t>770495785</t>
  </si>
  <si>
    <t>36</t>
  </si>
  <si>
    <t>50.13.80</t>
  </si>
  <si>
    <t>AVK tvarovka litinová, N, přírubové patkové koleno, DN 80</t>
  </si>
  <si>
    <t>754424970</t>
  </si>
  <si>
    <t>37</t>
  </si>
  <si>
    <t>50.12.80</t>
  </si>
  <si>
    <t>AVK tvarovka litinová, F, příruba s hladkým koncem, DN 80</t>
  </si>
  <si>
    <t>-1132114698</t>
  </si>
  <si>
    <t>38</t>
  </si>
  <si>
    <t>857251141</t>
  </si>
  <si>
    <t>Montáž litinových tvarovek jednoosých hrdlových otevřený výkop s těsnícím spojem DE 90</t>
  </si>
  <si>
    <t>-840901203</t>
  </si>
  <si>
    <t>39</t>
  </si>
  <si>
    <t>552911310</t>
  </si>
  <si>
    <t>kroužek zámkový gumový STANDARD Vi/Vin DN 80</t>
  </si>
  <si>
    <t>1849581362</t>
  </si>
  <si>
    <t>40</t>
  </si>
  <si>
    <t>857261131</t>
  </si>
  <si>
    <t>Montáž litinových tvarovek jednoosých hrdlových otevřený výkop s integrovaným těsněním DN 100</t>
  </si>
  <si>
    <t>1828835141</t>
  </si>
  <si>
    <t>41</t>
  </si>
  <si>
    <t>50.9.100</t>
  </si>
  <si>
    <t>AVK tvarovka litinová, EU, přírubová tvarovka s hrdlem, DN100</t>
  </si>
  <si>
    <t>-800064399</t>
  </si>
  <si>
    <t>42</t>
  </si>
  <si>
    <t>50.4.10011</t>
  </si>
  <si>
    <t>AVK tvarovka litinová, MMK, koleno hrdlové 11 1/4°, DN 100</t>
  </si>
  <si>
    <t>-182262546</t>
  </si>
  <si>
    <t>43</t>
  </si>
  <si>
    <t>50.4.10022</t>
  </si>
  <si>
    <t>AVK tvarovka litinová, MMK, koleno hrdlové 22 1/2°, DN 100</t>
  </si>
  <si>
    <t>-1118810268</t>
  </si>
  <si>
    <t>44</t>
  </si>
  <si>
    <t>50.4.10030</t>
  </si>
  <si>
    <t>AVK tvarovka litinová, MMK, koleno hrdlové 30°, DN 100</t>
  </si>
  <si>
    <t>1654524574</t>
  </si>
  <si>
    <t>45</t>
  </si>
  <si>
    <t>50.4.10045</t>
  </si>
  <si>
    <t>AVK tvarovka litinová, MMK, koleno hrdlové 45°, DN 100</t>
  </si>
  <si>
    <t>-497763631</t>
  </si>
  <si>
    <t>46</t>
  </si>
  <si>
    <t>9.4.4.100</t>
  </si>
  <si>
    <t>AVK ORION PLUS spojka jištěná 9.4.4., DN 100</t>
  </si>
  <si>
    <t>-843130709</t>
  </si>
  <si>
    <t>47</t>
  </si>
  <si>
    <t>857261141</t>
  </si>
  <si>
    <t>Montáž litinových tvarovek jednoosých hrdlových otevřený výkop s těsnícím spojem DE 110</t>
  </si>
  <si>
    <t>-1961750816</t>
  </si>
  <si>
    <t>48</t>
  </si>
  <si>
    <t>552911320</t>
  </si>
  <si>
    <t>kroužek zámkový gumový STANDARD Vi/Vin DN 100</t>
  </si>
  <si>
    <t>1354563023</t>
  </si>
  <si>
    <t>49</t>
  </si>
  <si>
    <t>857262122</t>
  </si>
  <si>
    <t>Montáž litinových tvarovek jednoosých přírubových otevřený výkop DN 100</t>
  </si>
  <si>
    <t>-1726458452</t>
  </si>
  <si>
    <t>50</t>
  </si>
  <si>
    <t>50.10.10080</t>
  </si>
  <si>
    <t>AVK tvarovka litinová, FFR, přírubová redukce, DN 100/80</t>
  </si>
  <si>
    <t>1312999316</t>
  </si>
  <si>
    <t>51</t>
  </si>
  <si>
    <t>9.4.5.100</t>
  </si>
  <si>
    <t>AVK ORION PLUS příruba jištěná 9.4.5., DN 100</t>
  </si>
  <si>
    <t>-1786297439</t>
  </si>
  <si>
    <t>52</t>
  </si>
  <si>
    <t>857263131</t>
  </si>
  <si>
    <t>Montáž litinových tvarovek odbočných hrdlových otevřený výkop s integrovaným těsněním DN 100</t>
  </si>
  <si>
    <t>-1504291824</t>
  </si>
  <si>
    <t>53</t>
  </si>
  <si>
    <t>50.1.100100</t>
  </si>
  <si>
    <t>AVK tvarovka litinová, MMA, T- kus hrdlový s přírubou, DN 100/100</t>
  </si>
  <si>
    <t>-1788647828</t>
  </si>
  <si>
    <t>54</t>
  </si>
  <si>
    <t>50.1.10080</t>
  </si>
  <si>
    <t>AVK tvarovka litinová, MMA, T- kus hrdlový s přírubou, DN 100/80</t>
  </si>
  <si>
    <t>314372491</t>
  </si>
  <si>
    <t>55</t>
  </si>
  <si>
    <t>857264122</t>
  </si>
  <si>
    <t>Montáž litinových tvarovek odbočných přírubových otevřený výkop DN 100</t>
  </si>
  <si>
    <t>1025498614</t>
  </si>
  <si>
    <t>56</t>
  </si>
  <si>
    <t>50.15.100100</t>
  </si>
  <si>
    <t>AVK tvarovka litinová, T, odbočka přírubová, DN 100/100</t>
  </si>
  <si>
    <t>751427542</t>
  </si>
  <si>
    <t>57</t>
  </si>
  <si>
    <t>871161211</t>
  </si>
  <si>
    <t>Montáž potrubí z PE100 SDR 11 otevřený výkop svařovaných elektrotvarovkou D 32 x 3,0 mm</t>
  </si>
  <si>
    <t>-1612638419</t>
  </si>
  <si>
    <t>58</t>
  </si>
  <si>
    <t>286137520</t>
  </si>
  <si>
    <t>potrubí vodovodní PE LD (rPE) D 32 x 4,4 mm</t>
  </si>
  <si>
    <t>2100575148</t>
  </si>
  <si>
    <t>59</t>
  </si>
  <si>
    <t>6320F3203216</t>
  </si>
  <si>
    <t>SPOJKA DN 32-32</t>
  </si>
  <si>
    <t>KS</t>
  </si>
  <si>
    <t>229655267</t>
  </si>
  <si>
    <t>60</t>
  </si>
  <si>
    <t>871211211</t>
  </si>
  <si>
    <t>Montáž potrubí z PE100 SDR 11 otevřený výkop svařovaných elektrotvarovkou D 63 x 5,8 mm</t>
  </si>
  <si>
    <t>-2082368870</t>
  </si>
  <si>
    <t>61</t>
  </si>
  <si>
    <t>VP403062W</t>
  </si>
  <si>
    <t xml:space="preserve">trubka dvouvrstvá PE 100 RC SafeTech RC voda  SDR11   63x5.8   12m</t>
  </si>
  <si>
    <t>572504954</t>
  </si>
  <si>
    <t>62</t>
  </si>
  <si>
    <t>6320F4004016R00</t>
  </si>
  <si>
    <t>SPOJKA DN 40-40</t>
  </si>
  <si>
    <t>1203338080</t>
  </si>
  <si>
    <t>63</t>
  </si>
  <si>
    <t>871251221</t>
  </si>
  <si>
    <t>Montáž potrubí z PE100 SDR 17 otevřený výkop svařovaných elektrotvarovkou D 110 x 6,6 mm</t>
  </si>
  <si>
    <t>867673242</t>
  </si>
  <si>
    <t>64</t>
  </si>
  <si>
    <t>VP413093W</t>
  </si>
  <si>
    <t xml:space="preserve">trubka dvouvrstvá PE 100 RC SafeTech RC voda  SDR17 110x6.6  100m</t>
  </si>
  <si>
    <t>-766302908</t>
  </si>
  <si>
    <t>65</t>
  </si>
  <si>
    <t>FF485730W</t>
  </si>
  <si>
    <t xml:space="preserve">Elektrospojka PE100 SDR11        110</t>
  </si>
  <si>
    <t>820794187</t>
  </si>
  <si>
    <t>66</t>
  </si>
  <si>
    <t>FF485538W</t>
  </si>
  <si>
    <t xml:space="preserve">Lemový nákružek PE100 SDR17        110</t>
  </si>
  <si>
    <t>-487304621</t>
  </si>
  <si>
    <t>67</t>
  </si>
  <si>
    <t>FF700214W</t>
  </si>
  <si>
    <t xml:space="preserve">Příruba PP/ocel PN10/16         110 DN100</t>
  </si>
  <si>
    <t>1585966863</t>
  </si>
  <si>
    <t>68</t>
  </si>
  <si>
    <t>2.1.180.110</t>
  </si>
  <si>
    <t>Nerezová podpůrná vsuvka do PE 110</t>
  </si>
  <si>
    <t>-652836343</t>
  </si>
  <si>
    <t>69</t>
  </si>
  <si>
    <t>891163111</t>
  </si>
  <si>
    <t>Montáž vodovodního ventilu hlavního pro přípojky DN 25</t>
  </si>
  <si>
    <t>1189573907</t>
  </si>
  <si>
    <t>70</t>
  </si>
  <si>
    <t>5.8.32114</t>
  </si>
  <si>
    <t>AVK PROFI-ISI šoupátko přímé 5.8, 32 x 5/4”</t>
  </si>
  <si>
    <t>-449551318</t>
  </si>
  <si>
    <t>71</t>
  </si>
  <si>
    <t>7.7.3.1050</t>
  </si>
  <si>
    <t>AVK zemní teleskopická souprava 7.7 , přípojková, rozsah 1,05-1,75 m</t>
  </si>
  <si>
    <t>398187582</t>
  </si>
  <si>
    <t>72</t>
  </si>
  <si>
    <t>891173111</t>
  </si>
  <si>
    <t>Montáž vodovodního ventilu hlavního pro přípojky DN 32</t>
  </si>
  <si>
    <t>-875420109</t>
  </si>
  <si>
    <t>73</t>
  </si>
  <si>
    <t>5.8.40114</t>
  </si>
  <si>
    <t>AVK PROFI-IS šoupátko přímé 5.8, 40 x 5/4”</t>
  </si>
  <si>
    <t>-1992989044</t>
  </si>
  <si>
    <t>74</t>
  </si>
  <si>
    <t>891241112</t>
  </si>
  <si>
    <t>Montáž vodovodních šoupátek otevřený výkop DN 80</t>
  </si>
  <si>
    <t>-1813774751</t>
  </si>
  <si>
    <t>75</t>
  </si>
  <si>
    <t xml:space="preserve"> 3.1.80</t>
  </si>
  <si>
    <t>AVK šoupátko 3.1, DN 80, stavební délka F4, PN 10/16</t>
  </si>
  <si>
    <t>2066336354</t>
  </si>
  <si>
    <t>76</t>
  </si>
  <si>
    <t>7.5.5.650</t>
  </si>
  <si>
    <t>AVK zemní teleskopická souprava 7.5, pro šoupě DN 65-80, rozsah 0,85-1,45 m</t>
  </si>
  <si>
    <t>852931527</t>
  </si>
  <si>
    <t>77</t>
  </si>
  <si>
    <t>891247111</t>
  </si>
  <si>
    <t>Montáž hydrantů podzemních DN 80</t>
  </si>
  <si>
    <t>1239591751</t>
  </si>
  <si>
    <t>78</t>
  </si>
  <si>
    <t>12.1.3.801250</t>
  </si>
  <si>
    <t>AVK hydrant podzemní 12.1.3, jednoduše jištěný, DN 80, 1250 mm</t>
  </si>
  <si>
    <t>-1939951130</t>
  </si>
  <si>
    <t>79</t>
  </si>
  <si>
    <t>12.21</t>
  </si>
  <si>
    <t>AVK hydrantová drenáž</t>
  </si>
  <si>
    <t>2146446204</t>
  </si>
  <si>
    <t>80</t>
  </si>
  <si>
    <t>891261112</t>
  </si>
  <si>
    <t>Montáž vodovodních šoupátek otevřený výkop DN 100</t>
  </si>
  <si>
    <t>2138761224</t>
  </si>
  <si>
    <t>81</t>
  </si>
  <si>
    <t xml:space="preserve"> 3.1.100</t>
  </si>
  <si>
    <t>AVK šoupátko 3.1, DN 100, stavební délka F4, PN 10/16</t>
  </si>
  <si>
    <t>1527761894</t>
  </si>
  <si>
    <t>82</t>
  </si>
  <si>
    <t>7.5.6.650</t>
  </si>
  <si>
    <t>AVK zemní teleskopická souprava 7.5, pro šoupě DN 100-150, rozsah 0,85-1,45 m</t>
  </si>
  <si>
    <t>735501901</t>
  </si>
  <si>
    <t>83</t>
  </si>
  <si>
    <t>891269111</t>
  </si>
  <si>
    <t>Montáž navrtávacích pasů na potrubí z jakýchkoli trub DN 100</t>
  </si>
  <si>
    <t>-2056376143</t>
  </si>
  <si>
    <t>84</t>
  </si>
  <si>
    <t>8.4.6.100</t>
  </si>
  <si>
    <t>AVK ROCKY navrtávací pas 8.4.6, DN 100</t>
  </si>
  <si>
    <t>-1694552547</t>
  </si>
  <si>
    <t>85</t>
  </si>
  <si>
    <t>892241111</t>
  </si>
  <si>
    <t>Tlaková zkouška vodou potrubí do 80</t>
  </si>
  <si>
    <t>1386873101</t>
  </si>
  <si>
    <t>86</t>
  </si>
  <si>
    <t>892271111</t>
  </si>
  <si>
    <t>Tlaková zkouška vodou potrubí DN 100 nebo 125</t>
  </si>
  <si>
    <t>1082660220</t>
  </si>
  <si>
    <t>87</t>
  </si>
  <si>
    <t>892273122</t>
  </si>
  <si>
    <t>Proplach a dezinfekce vodovodního potrubí DN od 80 do 125</t>
  </si>
  <si>
    <t>-1747788502</t>
  </si>
  <si>
    <t>208+9</t>
  </si>
  <si>
    <t>88</t>
  </si>
  <si>
    <t>892372111</t>
  </si>
  <si>
    <t>Zabezpečení konců potrubí DN do 300 při tlakových zkouškách vodou</t>
  </si>
  <si>
    <t>46916039</t>
  </si>
  <si>
    <t>89</t>
  </si>
  <si>
    <t>899401111</t>
  </si>
  <si>
    <t>Osazení poklopů litinových ventilových</t>
  </si>
  <si>
    <t>1464923730</t>
  </si>
  <si>
    <t>90</t>
  </si>
  <si>
    <t>7.2.1</t>
  </si>
  <si>
    <t>AVK uliční poklop kulatý 7.2.1</t>
  </si>
  <si>
    <t>-1222881352</t>
  </si>
  <si>
    <t>91</t>
  </si>
  <si>
    <t>899401112</t>
  </si>
  <si>
    <t>Osazení poklopů litinových šoupátkových</t>
  </si>
  <si>
    <t>-327084855</t>
  </si>
  <si>
    <t>92</t>
  </si>
  <si>
    <t>7.2.8</t>
  </si>
  <si>
    <t>AVK uliční poklop hranatý 7.2.8</t>
  </si>
  <si>
    <t>1271894445</t>
  </si>
  <si>
    <t>93</t>
  </si>
  <si>
    <t>899401113</t>
  </si>
  <si>
    <t>Osazení poklopů litinových hydrantových</t>
  </si>
  <si>
    <t>1000130862</t>
  </si>
  <si>
    <t>94</t>
  </si>
  <si>
    <t>7.2.7</t>
  </si>
  <si>
    <t>AVK uliční poklop hydrantový 7.2.7</t>
  </si>
  <si>
    <t>-1001044529</t>
  </si>
  <si>
    <t>95</t>
  </si>
  <si>
    <t>899713111</t>
  </si>
  <si>
    <t>Orientační tabulky na sloupku betonovém nebo ocelovém - montáž</t>
  </si>
  <si>
    <t>-695921163</t>
  </si>
  <si>
    <t>12+7+1</t>
  </si>
  <si>
    <t>96</t>
  </si>
  <si>
    <t>899721111</t>
  </si>
  <si>
    <t>Signalizační vodič DN do 150 mm na potrubí PVC - montáž</t>
  </si>
  <si>
    <t>852421736</t>
  </si>
  <si>
    <t>250</t>
  </si>
  <si>
    <t>97</t>
  </si>
  <si>
    <t>899722114</t>
  </si>
  <si>
    <t>Krytí potrubí z plastů výstražnou fólií z PVC 40 cm - montáž</t>
  </si>
  <si>
    <t>764163096</t>
  </si>
  <si>
    <t>98</t>
  </si>
  <si>
    <t>899913163</t>
  </si>
  <si>
    <t>Uzavírací manžeta chráničky potrubí DN 250 x 400</t>
  </si>
  <si>
    <t>313686399</t>
  </si>
  <si>
    <t>99</t>
  </si>
  <si>
    <t>899914113R00</t>
  </si>
  <si>
    <t xml:space="preserve">Montáž chráničky z PE D 250 </t>
  </si>
  <si>
    <t>2001298196</t>
  </si>
  <si>
    <t>4+4</t>
  </si>
  <si>
    <t>100</t>
  </si>
  <si>
    <t>VP104172W</t>
  </si>
  <si>
    <t xml:space="preserve">trubka dvouvrstvá PE 100 voda SDR11 DL  250x22,7   12m</t>
  </si>
  <si>
    <t>-709550986</t>
  </si>
  <si>
    <t>Poznámka k položce:
trubka dvouvrstvá PE100 DL, hladká, použití pro vodovody, barva modrá</t>
  </si>
  <si>
    <t>997</t>
  </si>
  <si>
    <t>Přesun sutě</t>
  </si>
  <si>
    <t>101</t>
  </si>
  <si>
    <t>997221551</t>
  </si>
  <si>
    <t>Vodorovná doprava suti ze sypkých materiálů do 1 km</t>
  </si>
  <si>
    <t>1012153279</t>
  </si>
  <si>
    <t>102</t>
  </si>
  <si>
    <t>997221559</t>
  </si>
  <si>
    <t>Příplatek ZKD 1 km u vodorovné dopravy suti ze sypkých materiálů</t>
  </si>
  <si>
    <t>-104087212</t>
  </si>
  <si>
    <t>4,07*9</t>
  </si>
  <si>
    <t>103</t>
  </si>
  <si>
    <t>997221815</t>
  </si>
  <si>
    <t>Poplatek za uložení betonového odpadu na skládce (skládkovné)</t>
  </si>
  <si>
    <t>-1328350602</t>
  </si>
  <si>
    <t>998</t>
  </si>
  <si>
    <t>Přesun hmot</t>
  </si>
  <si>
    <t>104</t>
  </si>
  <si>
    <t>998276101</t>
  </si>
  <si>
    <t>Přesun hmot pro trubní vedení z trub z plastických hmot otevřený výkop</t>
  </si>
  <si>
    <t>-600058797</t>
  </si>
  <si>
    <t>2 - Kanalizace</t>
  </si>
  <si>
    <t xml:space="preserve">    2 - Zakládání</t>
  </si>
  <si>
    <t>CS ÚRS 2016 02</t>
  </si>
  <si>
    <t>1497995499</t>
  </si>
  <si>
    <t>20,86*0,5*1</t>
  </si>
  <si>
    <t>(3*0,9)*1*1</t>
  </si>
  <si>
    <t>-1105831221</t>
  </si>
  <si>
    <t>"větev A"20,84*0,9*1,66</t>
  </si>
  <si>
    <t>"větev B" 12,75*0,9*1,66</t>
  </si>
  <si>
    <t>"přípojky"12*0,6*1,66</t>
  </si>
  <si>
    <t>"komunikace"-((20,84+12,75)*0,9+(12*0,6))*0,5</t>
  </si>
  <si>
    <t>"šachty"(2*2*2*1,25)-4,156</t>
  </si>
  <si>
    <t>49,264*0,15</t>
  </si>
  <si>
    <t>2030561359</t>
  </si>
  <si>
    <t>2109693802</t>
  </si>
  <si>
    <t>49,264*0,3</t>
  </si>
  <si>
    <t>-438837826</t>
  </si>
  <si>
    <t>-1027644480</t>
  </si>
  <si>
    <t>49,264*0,4</t>
  </si>
  <si>
    <t>-1592834427</t>
  </si>
  <si>
    <t>708979614</t>
  </si>
  <si>
    <t>(20,84+12,75+12)*1,1*2</t>
  </si>
  <si>
    <t>-667202942</t>
  </si>
  <si>
    <t>881177167</t>
  </si>
  <si>
    <t>49,264*0,45*0,5</t>
  </si>
  <si>
    <t>-455910007</t>
  </si>
  <si>
    <t>49,264*0,55*0,5</t>
  </si>
  <si>
    <t>-930692835</t>
  </si>
  <si>
    <t>15,203+18,056</t>
  </si>
  <si>
    <t>-525495186</t>
  </si>
  <si>
    <t>49,264*0,45</t>
  </si>
  <si>
    <t>-409634487</t>
  </si>
  <si>
    <t>49,264*0,55</t>
  </si>
  <si>
    <t>842452805</t>
  </si>
  <si>
    <t>7,39+14,779+19,706+7,39</t>
  </si>
  <si>
    <t>62249933</t>
  </si>
  <si>
    <t>49,265*1,8</t>
  </si>
  <si>
    <t>-1445664185</t>
  </si>
  <si>
    <t>"větev A"20,84*0,8*0,4</t>
  </si>
  <si>
    <t>"větev B"12,75*0,8*0,4</t>
  </si>
  <si>
    <t>"přípojky"12*0,6*0,61</t>
  </si>
  <si>
    <t>"šachty"(2*2*2*1,25)-((3,14*0,6*0,6*1,25)*2)</t>
  </si>
  <si>
    <t>-1324384875</t>
  </si>
  <si>
    <t>22,315*1,9 'Přepočtené koeficientem množství</t>
  </si>
  <si>
    <t>1398657631</t>
  </si>
  <si>
    <t>"větev A"20,84*0,9*0,6-(3,14*0,1775*0,1775*20,84)</t>
  </si>
  <si>
    <t>"větev B"12,75*0,9*0,6-(3,14*0,1775*0,1775*12,75)</t>
  </si>
  <si>
    <t>"přípojky"12*0,6*0,45</t>
  </si>
  <si>
    <t>kamenivo těžené drobné tříděné frakce 0-4</t>
  </si>
  <si>
    <t>-1762747358</t>
  </si>
  <si>
    <t>18,056*1,9 'Přepočtené koeficientem množství</t>
  </si>
  <si>
    <t>Zakládání</t>
  </si>
  <si>
    <t>212752212</t>
  </si>
  <si>
    <t>Trativod z drenážních trubek plastových flexibilních D do 100 mm včetně lože otevřený výkop</t>
  </si>
  <si>
    <t>764483744</t>
  </si>
  <si>
    <t>20,84+12,75</t>
  </si>
  <si>
    <t>Bourání stoky kompletní nebo otvorů z prostého betonu plochy do 4 m2</t>
  </si>
  <si>
    <t>-251313735</t>
  </si>
  <si>
    <t>((3,14*0,3*0,3)-(3,14*0,25*0,25))*33,59</t>
  </si>
  <si>
    <t>((1,7*1,3)-(1,3*0,9))*1,25*2</t>
  </si>
  <si>
    <t>1,7*1,3*0,2</t>
  </si>
  <si>
    <t>359901111</t>
  </si>
  <si>
    <t>Vyčištění stok</t>
  </si>
  <si>
    <t>-281663527</t>
  </si>
  <si>
    <t>359901211</t>
  </si>
  <si>
    <t>Monitoring stoky jakékoli výšky na nové kanalizaci</t>
  </si>
  <si>
    <t>-627880270</t>
  </si>
  <si>
    <t>721290113</t>
  </si>
  <si>
    <t>Zkouška těsnosti potrubí kanalizace vodou do DN 300</t>
  </si>
  <si>
    <t>432805115</t>
  </si>
  <si>
    <t>-26784873</t>
  </si>
  <si>
    <t>12*0,6*0,1</t>
  </si>
  <si>
    <t>452312131</t>
  </si>
  <si>
    <t>Sedlové lože z betonu prostého tř. C 12/15 otevřený výkop</t>
  </si>
  <si>
    <t>902648059</t>
  </si>
  <si>
    <t>(20,84+12,75)*0,2*0,9</t>
  </si>
  <si>
    <t>831372121</t>
  </si>
  <si>
    <t>Montáž potrubí z trub kameninových hrdlových s integrovaným těsněním výkop sklon do 20 % DN 300</t>
  </si>
  <si>
    <t>-923690614</t>
  </si>
  <si>
    <t>597107110</t>
  </si>
  <si>
    <t>trouba kameninová glazovaná DN300mm L2,50m spojovací systém C Třída 160</t>
  </si>
  <si>
    <t>-1541366456</t>
  </si>
  <si>
    <t>33,582*1,015 'Přepočtené koeficientem množství</t>
  </si>
  <si>
    <t>597108190</t>
  </si>
  <si>
    <t>trouba kameninová neglazovaná zkrácená GE DN300mm L25cm třída 160 spojovací systém C</t>
  </si>
  <si>
    <t>803834885</t>
  </si>
  <si>
    <t>2*1,015 'Přepočtené koeficientem množství</t>
  </si>
  <si>
    <t>597108490</t>
  </si>
  <si>
    <t>trouba kameninová glazovaná zkrácená GZ DN300mm L60(75)cm třída 160 spojovací systém C</t>
  </si>
  <si>
    <t>-315890919</t>
  </si>
  <si>
    <t>3*1,015 'Přepočtené koeficientem množství</t>
  </si>
  <si>
    <t>597108790</t>
  </si>
  <si>
    <t>trouba kameninová glazovaná zkrácená GA DN300mm L60(75)cm třída 160 spojovací systém C</t>
  </si>
  <si>
    <t>-418387201</t>
  </si>
  <si>
    <t>837371221</t>
  </si>
  <si>
    <t>Montáž kameninových tvarovek odbočných s integrovaným těsněním otevřený výkop DN 300</t>
  </si>
  <si>
    <t>-203124449</t>
  </si>
  <si>
    <t>597117700</t>
  </si>
  <si>
    <t>odbočka kameninová glazovaná jednoduchá kolmá DN300/150 L50cm spojovací systém C/F tř.160/-</t>
  </si>
  <si>
    <t>-1027378957</t>
  </si>
  <si>
    <t>871313121</t>
  </si>
  <si>
    <t>Montáž kanalizačního potrubí z PVC těsněné gumovým kroužkem otevřený výkop sklon do 20 % DN 160</t>
  </si>
  <si>
    <t>1663456271</t>
  </si>
  <si>
    <t>SP201031W</t>
  </si>
  <si>
    <t>trubka kanalizační plastová PPKGEM-160x1000 mm SN8</t>
  </si>
  <si>
    <t>-1041983572</t>
  </si>
  <si>
    <t>871353121</t>
  </si>
  <si>
    <t>Montáž kanalizačního potrubí z PVC těsněné gumovým kroužkem otevřený výkop sklon do 20 % DN 200</t>
  </si>
  <si>
    <t>1563016729</t>
  </si>
  <si>
    <t>SP201041W</t>
  </si>
  <si>
    <t>trubka kanalizační plastová PPKGEM-200x1000 mm SN8</t>
  </si>
  <si>
    <t>-1063155391</t>
  </si>
  <si>
    <t>SP201042W</t>
  </si>
  <si>
    <t>trubka kanalizační plastová PPKGEM-200x2000 mm SN8</t>
  </si>
  <si>
    <t>169711371</t>
  </si>
  <si>
    <t>877315211</t>
  </si>
  <si>
    <t>Montáž tvarovek z tvrdého PVC-systém KG nebo z polypropylenu-systém KG 2000 jednoosé DN 150</t>
  </si>
  <si>
    <t>-773177348</t>
  </si>
  <si>
    <t>777580</t>
  </si>
  <si>
    <t>přechod z kameninového potrubí kanalizace na plastové PPKGUS-160</t>
  </si>
  <si>
    <t>-1890747644</t>
  </si>
  <si>
    <t>SF652100W</t>
  </si>
  <si>
    <t>koleno kanalizační plastové s hrdlem KGB-160/30°</t>
  </si>
  <si>
    <t>-712633028</t>
  </si>
  <si>
    <t>597133120</t>
  </si>
  <si>
    <t>manžeta převlečná typ 2B DN 125 průměr 140-165 šířka 150 mm</t>
  </si>
  <si>
    <t>-107580325</t>
  </si>
  <si>
    <t>877355211</t>
  </si>
  <si>
    <t>Montáž tvarovek z tvrdého PVC-systém KG nebo z polypropylenu-systém KG 2000 jednoosé DN 200</t>
  </si>
  <si>
    <t>-1233931057</t>
  </si>
  <si>
    <t>SF713000W</t>
  </si>
  <si>
    <t>přechod z kameninového potrubí kanalizace na plastové KGUS-200</t>
  </si>
  <si>
    <t>768890048</t>
  </si>
  <si>
    <t>SF653100W</t>
  </si>
  <si>
    <t>koleno kanalizační plastové s hrdlem KGB-200/30°</t>
  </si>
  <si>
    <t>1826549518</t>
  </si>
  <si>
    <t>597133140</t>
  </si>
  <si>
    <t>manžeta převlečná typ 2B DN 200 průměr 225-250 šířka 150 mm tř. 160</t>
  </si>
  <si>
    <t>-243662376</t>
  </si>
  <si>
    <t>894211121R00</t>
  </si>
  <si>
    <t>Šachty kanalizační kruhové z prostého betonu na potrubí DN 300 dno žulová kostka do betonu tř. C 25/30 - D+M, včetně osazení skruže, kónusu, 2 x přechodové desky, vyrovnávacích prstenců</t>
  </si>
  <si>
    <t>662500421</t>
  </si>
  <si>
    <t>894411121R00</t>
  </si>
  <si>
    <t>Zřízení šachet kanalizačních z betonových dílců (prefa dno, skruže, kónus, přechodová deska, vyrovnávací prstence) dle tabulky šachet</t>
  </si>
  <si>
    <t>-1496154598</t>
  </si>
  <si>
    <t>592243230R00</t>
  </si>
  <si>
    <t>prstenec šachetní betonový vyrovnávací TBW-Q.1 63/12 62,5 x 12 x 12 cm</t>
  </si>
  <si>
    <t>-1957677379</t>
  </si>
  <si>
    <t>592243210R00</t>
  </si>
  <si>
    <t>prstenec šachetní betonový vyrovnávací TBW-Q.1 63/10 62,5 x 12 x 10 cm</t>
  </si>
  <si>
    <t>-1968825108</t>
  </si>
  <si>
    <t>592243210</t>
  </si>
  <si>
    <t>prstenec šachetní betonový vyrovnávací TBW-Q.1 63/8 62,5 x 12 x 8 cm</t>
  </si>
  <si>
    <t>-1675048594</t>
  </si>
  <si>
    <t>592243120</t>
  </si>
  <si>
    <t>konus šachetní betonový TBR-Q.1 100-63/58/12 KPS 100x62,5x58 cm</t>
  </si>
  <si>
    <t>-1941258129</t>
  </si>
  <si>
    <t>592243150</t>
  </si>
  <si>
    <t>deska betonová zákrytová TZK-Q.1 100-63/17 100/62,5 x 16,5 cm</t>
  </si>
  <si>
    <t>1761870369</t>
  </si>
  <si>
    <t>592243050</t>
  </si>
  <si>
    <t>skruž betonová šachetní TBS-Q.1 100/25 D100x25x12 cm</t>
  </si>
  <si>
    <t>1731653651</t>
  </si>
  <si>
    <t>592243060</t>
  </si>
  <si>
    <t>skruž betonová šachetní TBS-Q.1 100/50 D100x50x12 cm</t>
  </si>
  <si>
    <t>1162616039</t>
  </si>
  <si>
    <t>592243380</t>
  </si>
  <si>
    <t>dno betonové šachty kanalizační přímé TBZ-Q.1 100/80 V max. 50 100/80x50 cm</t>
  </si>
  <si>
    <t>446248374</t>
  </si>
  <si>
    <t>592243480</t>
  </si>
  <si>
    <t>těsnění elastomerové pro spojení šachetních dílů EMT DN 1000</t>
  </si>
  <si>
    <t>390848747</t>
  </si>
  <si>
    <t>899103111</t>
  </si>
  <si>
    <t>Osazení poklopů litinových nebo ocelových včetně rámů hmotnosti nad 100 do 150 kg</t>
  </si>
  <si>
    <t>-1154933174</t>
  </si>
  <si>
    <t>552410300</t>
  </si>
  <si>
    <t>poklop šachtový třída D 400, kruhový VIATOP bez ventilace</t>
  </si>
  <si>
    <t>-810671269</t>
  </si>
  <si>
    <t>997221571</t>
  </si>
  <si>
    <t>Vodorovná doprava vybouraných hmot do 1 km</t>
  </si>
  <si>
    <t>-485326046</t>
  </si>
  <si>
    <t>997221579</t>
  </si>
  <si>
    <t>Příplatek ZKD 1 km u vodorovné dopravy vybouraných hmot</t>
  </si>
  <si>
    <t>25975678</t>
  </si>
  <si>
    <t>13,072*9</t>
  </si>
  <si>
    <t>-1541810331</t>
  </si>
  <si>
    <t>998275101</t>
  </si>
  <si>
    <t>Přesun hmot pro trubní vedení z trub kameninových otevřený výkop</t>
  </si>
  <si>
    <t>-1862571509</t>
  </si>
  <si>
    <t>3 - Vedlejší a ostatní náklady</t>
  </si>
  <si>
    <t>D2 - VRN: Vedlejší rozpočtové náklady</t>
  </si>
  <si>
    <t>D2</t>
  </si>
  <si>
    <t>VRN: Vedlejší rozpočtové náklady</t>
  </si>
  <si>
    <t>X 1</t>
  </si>
  <si>
    <t xml:space="preserve">Vytýčení stávajících inženýrských sítí </t>
  </si>
  <si>
    <t>soub.</t>
  </si>
  <si>
    <t>1024</t>
  </si>
  <si>
    <t>-1436000314</t>
  </si>
  <si>
    <t>X 11</t>
  </si>
  <si>
    <t>Zkouška signalizačního vodiče</t>
  </si>
  <si>
    <t>soubor</t>
  </si>
  <si>
    <t>1655783598</t>
  </si>
  <si>
    <t>X 12</t>
  </si>
  <si>
    <t xml:space="preserve">Fotodokumentace okolních staveb a zpevněných ploch  před realizací a po realizaci</t>
  </si>
  <si>
    <t>kpl</t>
  </si>
  <si>
    <t>1710519453</t>
  </si>
  <si>
    <t>X 13.1</t>
  </si>
  <si>
    <t>Zajištění dodávky vody po dobu výstavby, náhradní zásobování - suchovod vč. provizor. přepojení přípojek a vodovodních řadů (dodávka materiálu vč. montáže, zemní práce)</t>
  </si>
  <si>
    <t>780707812</t>
  </si>
  <si>
    <t>X 3</t>
  </si>
  <si>
    <t>Geodetické zaměření při provádění stavby</t>
  </si>
  <si>
    <t>842277151</t>
  </si>
  <si>
    <t>X 4.1</t>
  </si>
  <si>
    <t>Dokumentace skutečného provedení</t>
  </si>
  <si>
    <t>-706278316</t>
  </si>
  <si>
    <t>X 5</t>
  </si>
  <si>
    <t>Zařízení staveniště (stavební buňky, WC, zajištění pitné vody, ...)</t>
  </si>
  <si>
    <t>-1624590917</t>
  </si>
  <si>
    <t>X 7</t>
  </si>
  <si>
    <t xml:space="preserve">Zabezpečení stavby (oplocení výkopů a pracovišť, zábrany, lávky) </t>
  </si>
  <si>
    <t>1227087698</t>
  </si>
  <si>
    <t>X 8</t>
  </si>
  <si>
    <t xml:space="preserve">Zkoušky hutnění zásypů rýhy </t>
  </si>
  <si>
    <t>-784704957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</si>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</sst>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33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I-2017-121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Chotěboř, náměstí TGM - rekonstrukce vodovodu a kanalizace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19. 3. 2018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6.5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'1 - Vodovod'!J27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'1 - Vodovod'!P83</f>
        <v>0</v>
      </c>
      <c r="AV52" s="127">
        <f>'1 - Vodovod'!J30</f>
        <v>0</v>
      </c>
      <c r="AW52" s="127">
        <f>'1 - Vodovod'!J31</f>
        <v>0</v>
      </c>
      <c r="AX52" s="127">
        <f>'1 - Vodovod'!J32</f>
        <v>0</v>
      </c>
      <c r="AY52" s="127">
        <f>'1 - Vodovod'!J33</f>
        <v>0</v>
      </c>
      <c r="AZ52" s="127">
        <f>'1 - Vodovod'!F30</f>
        <v>0</v>
      </c>
      <c r="BA52" s="127">
        <f>'1 - Vodovod'!F31</f>
        <v>0</v>
      </c>
      <c r="BB52" s="127">
        <f>'1 - Vodovod'!F32</f>
        <v>0</v>
      </c>
      <c r="BC52" s="127">
        <f>'1 - Vodovod'!F33</f>
        <v>0</v>
      </c>
      <c r="BD52" s="129">
        <f>'1 - Vodovod'!F34</f>
        <v>0</v>
      </c>
      <c r="BT52" s="130" t="s">
        <v>74</v>
      </c>
      <c r="BV52" s="130" t="s">
        <v>71</v>
      </c>
      <c r="BW52" s="130" t="s">
        <v>77</v>
      </c>
      <c r="BX52" s="130" t="s">
        <v>7</v>
      </c>
      <c r="CL52" s="130" t="s">
        <v>21</v>
      </c>
      <c r="CM52" s="130" t="s">
        <v>78</v>
      </c>
    </row>
    <row r="53" s="5" customFormat="1" ht="16.5" customHeight="1">
      <c r="A53" s="118" t="s">
        <v>73</v>
      </c>
      <c r="B53" s="119"/>
      <c r="C53" s="120"/>
      <c r="D53" s="121" t="s">
        <v>78</v>
      </c>
      <c r="E53" s="121"/>
      <c r="F53" s="121"/>
      <c r="G53" s="121"/>
      <c r="H53" s="121"/>
      <c r="I53" s="122"/>
      <c r="J53" s="121" t="s">
        <v>79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'2 - Kanalizace'!J27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26">
        <v>0</v>
      </c>
      <c r="AT53" s="127">
        <f>ROUND(SUM(AV53:AW53),2)</f>
        <v>0</v>
      </c>
      <c r="AU53" s="128">
        <f>'2 - Kanalizace'!P84</f>
        <v>0</v>
      </c>
      <c r="AV53" s="127">
        <f>'2 - Kanalizace'!J30</f>
        <v>0</v>
      </c>
      <c r="AW53" s="127">
        <f>'2 - Kanalizace'!J31</f>
        <v>0</v>
      </c>
      <c r="AX53" s="127">
        <f>'2 - Kanalizace'!J32</f>
        <v>0</v>
      </c>
      <c r="AY53" s="127">
        <f>'2 - Kanalizace'!J33</f>
        <v>0</v>
      </c>
      <c r="AZ53" s="127">
        <f>'2 - Kanalizace'!F30</f>
        <v>0</v>
      </c>
      <c r="BA53" s="127">
        <f>'2 - Kanalizace'!F31</f>
        <v>0</v>
      </c>
      <c r="BB53" s="127">
        <f>'2 - Kanalizace'!F32</f>
        <v>0</v>
      </c>
      <c r="BC53" s="127">
        <f>'2 - Kanalizace'!F33</f>
        <v>0</v>
      </c>
      <c r="BD53" s="129">
        <f>'2 - Kanalizace'!F34</f>
        <v>0</v>
      </c>
      <c r="BT53" s="130" t="s">
        <v>74</v>
      </c>
      <c r="BV53" s="130" t="s">
        <v>71</v>
      </c>
      <c r="BW53" s="130" t="s">
        <v>80</v>
      </c>
      <c r="BX53" s="130" t="s">
        <v>7</v>
      </c>
      <c r="CL53" s="130" t="s">
        <v>21</v>
      </c>
      <c r="CM53" s="130" t="s">
        <v>78</v>
      </c>
    </row>
    <row r="54" s="5" customFormat="1" ht="16.5" customHeight="1">
      <c r="A54" s="118" t="s">
        <v>73</v>
      </c>
      <c r="B54" s="119"/>
      <c r="C54" s="120"/>
      <c r="D54" s="121" t="s">
        <v>81</v>
      </c>
      <c r="E54" s="121"/>
      <c r="F54" s="121"/>
      <c r="G54" s="121"/>
      <c r="H54" s="121"/>
      <c r="I54" s="122"/>
      <c r="J54" s="121" t="s">
        <v>82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'3 - Vedlejší a ostatní ná...'!J27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76</v>
      </c>
      <c r="AR54" s="125"/>
      <c r="AS54" s="131">
        <v>0</v>
      </c>
      <c r="AT54" s="132">
        <f>ROUND(SUM(AV54:AW54),2)</f>
        <v>0</v>
      </c>
      <c r="AU54" s="133">
        <f>'3 - Vedlejší a ostatní ná...'!P77</f>
        <v>0</v>
      </c>
      <c r="AV54" s="132">
        <f>'3 - Vedlejší a ostatní ná...'!J30</f>
        <v>0</v>
      </c>
      <c r="AW54" s="132">
        <f>'3 - Vedlejší a ostatní ná...'!J31</f>
        <v>0</v>
      </c>
      <c r="AX54" s="132">
        <f>'3 - Vedlejší a ostatní ná...'!J32</f>
        <v>0</v>
      </c>
      <c r="AY54" s="132">
        <f>'3 - Vedlejší a ostatní ná...'!J33</f>
        <v>0</v>
      </c>
      <c r="AZ54" s="132">
        <f>'3 - Vedlejší a ostatní ná...'!F30</f>
        <v>0</v>
      </c>
      <c r="BA54" s="132">
        <f>'3 - Vedlejší a ostatní ná...'!F31</f>
        <v>0</v>
      </c>
      <c r="BB54" s="132">
        <f>'3 - Vedlejší a ostatní ná...'!F32</f>
        <v>0</v>
      </c>
      <c r="BC54" s="132">
        <f>'3 - Vedlejší a ostatní ná...'!F33</f>
        <v>0</v>
      </c>
      <c r="BD54" s="134">
        <f>'3 - Vedlejší a ostatní ná...'!F34</f>
        <v>0</v>
      </c>
      <c r="BT54" s="130" t="s">
        <v>74</v>
      </c>
      <c r="BV54" s="130" t="s">
        <v>71</v>
      </c>
      <c r="BW54" s="130" t="s">
        <v>83</v>
      </c>
      <c r="BX54" s="130" t="s">
        <v>7</v>
      </c>
      <c r="CL54" s="130" t="s">
        <v>21</v>
      </c>
      <c r="CM54" s="130" t="s">
        <v>78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wrv33xpdXAhjb2sdPSgDc7n/mYPTpnyiZWLHd9mO2r7nDieW/hOGQDMKhLRnFLDoCNOUekcfWrtf/KTpntj44Q==" hashValue="g0k1sbWEJhehupQVkAgWeoeGFgqPa6QfWqmetvZlG9RVyYKB6TYq4nHAr6N2QCCrEi6fAkyRj924sqru3c5fdw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 - Vodovod'!C2" display="/"/>
    <hyperlink ref="A53" location="'2 - Kanalizace'!C2" display="/"/>
    <hyperlink ref="A54" location="'3 - Vedlejší a ostatní ná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84</v>
      </c>
      <c r="G1" s="138" t="s">
        <v>85</v>
      </c>
      <c r="H1" s="138"/>
      <c r="I1" s="139"/>
      <c r="J1" s="138" t="s">
        <v>86</v>
      </c>
      <c r="K1" s="137" t="s">
        <v>87</v>
      </c>
      <c r="L1" s="138" t="s">
        <v>88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78</v>
      </c>
    </row>
    <row r="4" ht="36.96" customHeight="1">
      <c r="B4" s="27"/>
      <c r="C4" s="28"/>
      <c r="D4" s="29" t="s">
        <v>89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Chotěboř, náměstí TGM - rekonstrukce vodovodu a kanalizace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90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ROUND(SUM(BE83:BE281), 2)</f>
        <v>0</v>
      </c>
      <c r="G30" s="46"/>
      <c r="H30" s="46"/>
      <c r="I30" s="157">
        <v>0.20999999999999999</v>
      </c>
      <c r="J30" s="156">
        <f>ROUND(ROUND((SUM(BE83:BE281)),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ROUND(SUM(BF83:BF281), 2)</f>
        <v>0</v>
      </c>
      <c r="G31" s="46"/>
      <c r="H31" s="46"/>
      <c r="I31" s="157">
        <v>0.14999999999999999</v>
      </c>
      <c r="J31" s="156">
        <f>ROUND(ROUND((SUM(BF83:BF281)),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ROUND(SUM(BG83:BG281),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ROUND(SUM(BH83:BH281),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ROUND(SUM(BI83:BI281),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Chotěboř, náměstí TGM - rekonstrukce vodovodu a kanalizace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1 - Vodovod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93</v>
      </c>
      <c r="D54" s="158"/>
      <c r="E54" s="158"/>
      <c r="F54" s="158"/>
      <c r="G54" s="158"/>
      <c r="H54" s="158"/>
      <c r="I54" s="172"/>
      <c r="J54" s="173" t="s">
        <v>94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95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96</v>
      </c>
    </row>
    <row r="57" s="7" customFormat="1" ht="24.96" customHeight="1">
      <c r="B57" s="176"/>
      <c r="C57" s="177"/>
      <c r="D57" s="178" t="s">
        <v>97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98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99</v>
      </c>
      <c r="E59" s="186"/>
      <c r="F59" s="186"/>
      <c r="G59" s="186"/>
      <c r="H59" s="186"/>
      <c r="I59" s="187"/>
      <c r="J59" s="188">
        <f>J140</f>
        <v>0</v>
      </c>
      <c r="K59" s="189"/>
    </row>
    <row r="60" s="8" customFormat="1" ht="19.92" customHeight="1">
      <c r="B60" s="183"/>
      <c r="C60" s="184"/>
      <c r="D60" s="185" t="s">
        <v>100</v>
      </c>
      <c r="E60" s="186"/>
      <c r="F60" s="186"/>
      <c r="G60" s="186"/>
      <c r="H60" s="186"/>
      <c r="I60" s="187"/>
      <c r="J60" s="188">
        <f>J143</f>
        <v>0</v>
      </c>
      <c r="K60" s="189"/>
    </row>
    <row r="61" s="8" customFormat="1" ht="19.92" customHeight="1">
      <c r="B61" s="183"/>
      <c r="C61" s="184"/>
      <c r="D61" s="185" t="s">
        <v>101</v>
      </c>
      <c r="E61" s="186"/>
      <c r="F61" s="186"/>
      <c r="G61" s="186"/>
      <c r="H61" s="186"/>
      <c r="I61" s="187"/>
      <c r="J61" s="188">
        <f>J149</f>
        <v>0</v>
      </c>
      <c r="K61" s="189"/>
    </row>
    <row r="62" s="8" customFormat="1" ht="19.92" customHeight="1">
      <c r="B62" s="183"/>
      <c r="C62" s="184"/>
      <c r="D62" s="185" t="s">
        <v>102</v>
      </c>
      <c r="E62" s="186"/>
      <c r="F62" s="186"/>
      <c r="G62" s="186"/>
      <c r="H62" s="186"/>
      <c r="I62" s="187"/>
      <c r="J62" s="188">
        <f>J275</f>
        <v>0</v>
      </c>
      <c r="K62" s="189"/>
    </row>
    <row r="63" s="8" customFormat="1" ht="19.92" customHeight="1">
      <c r="B63" s="183"/>
      <c r="C63" s="184"/>
      <c r="D63" s="185" t="s">
        <v>103</v>
      </c>
      <c r="E63" s="186"/>
      <c r="F63" s="186"/>
      <c r="G63" s="186"/>
      <c r="H63" s="186"/>
      <c r="I63" s="187"/>
      <c r="J63" s="188">
        <f>J280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104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Chotěboř, náměstí TGM - rekonstrukce vodovodu a kanalizace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90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1 - Vodovod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 xml:space="preserve"> </v>
      </c>
      <c r="G77" s="73"/>
      <c r="H77" s="73"/>
      <c r="I77" s="193" t="s">
        <v>25</v>
      </c>
      <c r="J77" s="84" t="str">
        <f>IF(J12="","",J12)</f>
        <v>19. 3. 2018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 xml:space="preserve"> </v>
      </c>
      <c r="G79" s="73"/>
      <c r="H79" s="73"/>
      <c r="I79" s="193" t="s">
        <v>32</v>
      </c>
      <c r="J79" s="192" t="str">
        <f>E21</f>
        <v xml:space="preserve"> </v>
      </c>
      <c r="K79" s="73"/>
      <c r="L79" s="71"/>
    </row>
    <row r="80" s="1" customFormat="1" ht="14.4" customHeight="1">
      <c r="B80" s="45"/>
      <c r="C80" s="75" t="s">
        <v>30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105</v>
      </c>
      <c r="D82" s="196" t="s">
        <v>54</v>
      </c>
      <c r="E82" s="196" t="s">
        <v>50</v>
      </c>
      <c r="F82" s="196" t="s">
        <v>106</v>
      </c>
      <c r="G82" s="196" t="s">
        <v>107</v>
      </c>
      <c r="H82" s="196" t="s">
        <v>108</v>
      </c>
      <c r="I82" s="197" t="s">
        <v>109</v>
      </c>
      <c r="J82" s="196" t="s">
        <v>94</v>
      </c>
      <c r="K82" s="198" t="s">
        <v>110</v>
      </c>
      <c r="L82" s="199"/>
      <c r="M82" s="101" t="s">
        <v>111</v>
      </c>
      <c r="N82" s="102" t="s">
        <v>39</v>
      </c>
      <c r="O82" s="102" t="s">
        <v>112</v>
      </c>
      <c r="P82" s="102" t="s">
        <v>113</v>
      </c>
      <c r="Q82" s="102" t="s">
        <v>114</v>
      </c>
      <c r="R82" s="102" t="s">
        <v>115</v>
      </c>
      <c r="S82" s="102" t="s">
        <v>116</v>
      </c>
      <c r="T82" s="103" t="s">
        <v>117</v>
      </c>
    </row>
    <row r="83" s="1" customFormat="1" ht="29.28" customHeight="1">
      <c r="B83" s="45"/>
      <c r="C83" s="107" t="s">
        <v>95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</f>
        <v>0</v>
      </c>
      <c r="Q83" s="105"/>
      <c r="R83" s="201">
        <f>R84</f>
        <v>11.312545899999996</v>
      </c>
      <c r="S83" s="105"/>
      <c r="T83" s="202">
        <f>T84</f>
        <v>4.0700000000000003</v>
      </c>
      <c r="AT83" s="23" t="s">
        <v>68</v>
      </c>
      <c r="AU83" s="23" t="s">
        <v>96</v>
      </c>
      <c r="BK83" s="203">
        <f>BK84</f>
        <v>0</v>
      </c>
    </row>
    <row r="84" s="10" customFormat="1" ht="37.44" customHeight="1">
      <c r="B84" s="204"/>
      <c r="C84" s="205"/>
      <c r="D84" s="206" t="s">
        <v>68</v>
      </c>
      <c r="E84" s="207" t="s">
        <v>118</v>
      </c>
      <c r="F84" s="207" t="s">
        <v>119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P85+P140+P143+P149+P275+P280</f>
        <v>0</v>
      </c>
      <c r="Q84" s="212"/>
      <c r="R84" s="213">
        <f>R85+R140+R143+R149+R275+R280</f>
        <v>11.312545899999996</v>
      </c>
      <c r="S84" s="212"/>
      <c r="T84" s="214">
        <f>T85+T140+T143+T149+T275+T280</f>
        <v>4.0700000000000003</v>
      </c>
      <c r="AR84" s="215" t="s">
        <v>74</v>
      </c>
      <c r="AT84" s="216" t="s">
        <v>68</v>
      </c>
      <c r="AU84" s="216" t="s">
        <v>69</v>
      </c>
      <c r="AY84" s="215" t="s">
        <v>120</v>
      </c>
      <c r="BK84" s="217">
        <f>BK85+BK140+BK143+BK149+BK275+BK280</f>
        <v>0</v>
      </c>
    </row>
    <row r="85" s="10" customFormat="1" ht="19.92" customHeight="1">
      <c r="B85" s="204"/>
      <c r="C85" s="205"/>
      <c r="D85" s="206" t="s">
        <v>68</v>
      </c>
      <c r="E85" s="218" t="s">
        <v>74</v>
      </c>
      <c r="F85" s="218" t="s">
        <v>121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SUM(P86:P139)</f>
        <v>0</v>
      </c>
      <c r="Q85" s="212"/>
      <c r="R85" s="213">
        <f>SUM(R86:R139)</f>
        <v>2.1500959000000002</v>
      </c>
      <c r="S85" s="212"/>
      <c r="T85" s="214">
        <f>SUM(T86:T139)</f>
        <v>0</v>
      </c>
      <c r="AR85" s="215" t="s">
        <v>74</v>
      </c>
      <c r="AT85" s="216" t="s">
        <v>68</v>
      </c>
      <c r="AU85" s="216" t="s">
        <v>74</v>
      </c>
      <c r="AY85" s="215" t="s">
        <v>120</v>
      </c>
      <c r="BK85" s="217">
        <f>SUM(BK86:BK139)</f>
        <v>0</v>
      </c>
    </row>
    <row r="86" s="1" customFormat="1" ht="16.5" customHeight="1">
      <c r="B86" s="45"/>
      <c r="C86" s="220" t="s">
        <v>74</v>
      </c>
      <c r="D86" s="220" t="s">
        <v>122</v>
      </c>
      <c r="E86" s="221" t="s">
        <v>123</v>
      </c>
      <c r="F86" s="222" t="s">
        <v>124</v>
      </c>
      <c r="G86" s="223" t="s">
        <v>125</v>
      </c>
      <c r="H86" s="224">
        <v>0.80000000000000004</v>
      </c>
      <c r="I86" s="225"/>
      <c r="J86" s="226">
        <f>ROUND(I86*H86,2)</f>
        <v>0</v>
      </c>
      <c r="K86" s="222" t="s">
        <v>126</v>
      </c>
      <c r="L86" s="71"/>
      <c r="M86" s="227" t="s">
        <v>21</v>
      </c>
      <c r="N86" s="228" t="s">
        <v>40</v>
      </c>
      <c r="O86" s="46"/>
      <c r="P86" s="229">
        <f>O86*H86</f>
        <v>0</v>
      </c>
      <c r="Q86" s="229">
        <v>0.0086800000000000002</v>
      </c>
      <c r="R86" s="229">
        <f>Q86*H86</f>
        <v>0.0069440000000000005</v>
      </c>
      <c r="S86" s="229">
        <v>0</v>
      </c>
      <c r="T86" s="230">
        <f>S86*H86</f>
        <v>0</v>
      </c>
      <c r="AR86" s="23" t="s">
        <v>127</v>
      </c>
      <c r="AT86" s="23" t="s">
        <v>122</v>
      </c>
      <c r="AU86" s="23" t="s">
        <v>78</v>
      </c>
      <c r="AY86" s="23" t="s">
        <v>120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74</v>
      </c>
      <c r="BK86" s="231">
        <f>ROUND(I86*H86,2)</f>
        <v>0</v>
      </c>
      <c r="BL86" s="23" t="s">
        <v>127</v>
      </c>
      <c r="BM86" s="23" t="s">
        <v>128</v>
      </c>
    </row>
    <row r="87" s="11" customFormat="1">
      <c r="B87" s="232"/>
      <c r="C87" s="233"/>
      <c r="D87" s="234" t="s">
        <v>129</v>
      </c>
      <c r="E87" s="235" t="s">
        <v>21</v>
      </c>
      <c r="F87" s="236" t="s">
        <v>130</v>
      </c>
      <c r="G87" s="233"/>
      <c r="H87" s="237">
        <v>0.80000000000000004</v>
      </c>
      <c r="I87" s="238"/>
      <c r="J87" s="233"/>
      <c r="K87" s="233"/>
      <c r="L87" s="239"/>
      <c r="M87" s="240"/>
      <c r="N87" s="241"/>
      <c r="O87" s="241"/>
      <c r="P87" s="241"/>
      <c r="Q87" s="241"/>
      <c r="R87" s="241"/>
      <c r="S87" s="241"/>
      <c r="T87" s="242"/>
      <c r="AT87" s="243" t="s">
        <v>129</v>
      </c>
      <c r="AU87" s="243" t="s">
        <v>78</v>
      </c>
      <c r="AV87" s="11" t="s">
        <v>78</v>
      </c>
      <c r="AW87" s="11" t="s">
        <v>33</v>
      </c>
      <c r="AX87" s="11" t="s">
        <v>74</v>
      </c>
      <c r="AY87" s="243" t="s">
        <v>120</v>
      </c>
    </row>
    <row r="88" s="1" customFormat="1" ht="16.5" customHeight="1">
      <c r="B88" s="45"/>
      <c r="C88" s="220" t="s">
        <v>78</v>
      </c>
      <c r="D88" s="220" t="s">
        <v>122</v>
      </c>
      <c r="E88" s="221" t="s">
        <v>131</v>
      </c>
      <c r="F88" s="222" t="s">
        <v>132</v>
      </c>
      <c r="G88" s="223" t="s">
        <v>125</v>
      </c>
      <c r="H88" s="224">
        <v>3.2000000000000002</v>
      </c>
      <c r="I88" s="225"/>
      <c r="J88" s="226">
        <f>ROUND(I88*H88,2)</f>
        <v>0</v>
      </c>
      <c r="K88" s="222" t="s">
        <v>126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0.06053</v>
      </c>
      <c r="R88" s="229">
        <f>Q88*H88</f>
        <v>0.19369600000000001</v>
      </c>
      <c r="S88" s="229">
        <v>0</v>
      </c>
      <c r="T88" s="230">
        <f>S88*H88</f>
        <v>0</v>
      </c>
      <c r="AR88" s="23" t="s">
        <v>127</v>
      </c>
      <c r="AT88" s="23" t="s">
        <v>122</v>
      </c>
      <c r="AU88" s="23" t="s">
        <v>78</v>
      </c>
      <c r="AY88" s="23" t="s">
        <v>120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74</v>
      </c>
      <c r="BK88" s="231">
        <f>ROUND(I88*H88,2)</f>
        <v>0</v>
      </c>
      <c r="BL88" s="23" t="s">
        <v>127</v>
      </c>
      <c r="BM88" s="23" t="s">
        <v>133</v>
      </c>
    </row>
    <row r="89" s="11" customFormat="1">
      <c r="B89" s="232"/>
      <c r="C89" s="233"/>
      <c r="D89" s="234" t="s">
        <v>129</v>
      </c>
      <c r="E89" s="235" t="s">
        <v>21</v>
      </c>
      <c r="F89" s="236" t="s">
        <v>134</v>
      </c>
      <c r="G89" s="233"/>
      <c r="H89" s="237">
        <v>3.2000000000000002</v>
      </c>
      <c r="I89" s="238"/>
      <c r="J89" s="233"/>
      <c r="K89" s="233"/>
      <c r="L89" s="239"/>
      <c r="M89" s="240"/>
      <c r="N89" s="241"/>
      <c r="O89" s="241"/>
      <c r="P89" s="241"/>
      <c r="Q89" s="241"/>
      <c r="R89" s="241"/>
      <c r="S89" s="241"/>
      <c r="T89" s="242"/>
      <c r="AT89" s="243" t="s">
        <v>129</v>
      </c>
      <c r="AU89" s="243" t="s">
        <v>78</v>
      </c>
      <c r="AV89" s="11" t="s">
        <v>78</v>
      </c>
      <c r="AW89" s="11" t="s">
        <v>33</v>
      </c>
      <c r="AX89" s="11" t="s">
        <v>74</v>
      </c>
      <c r="AY89" s="243" t="s">
        <v>120</v>
      </c>
    </row>
    <row r="90" s="1" customFormat="1" ht="16.5" customHeight="1">
      <c r="B90" s="45"/>
      <c r="C90" s="220" t="s">
        <v>81</v>
      </c>
      <c r="D90" s="220" t="s">
        <v>122</v>
      </c>
      <c r="E90" s="221" t="s">
        <v>135</v>
      </c>
      <c r="F90" s="222" t="s">
        <v>136</v>
      </c>
      <c r="G90" s="223" t="s">
        <v>137</v>
      </c>
      <c r="H90" s="224">
        <v>49.5</v>
      </c>
      <c r="I90" s="225"/>
      <c r="J90" s="226">
        <f>ROUND(I90*H90,2)</f>
        <v>0</v>
      </c>
      <c r="K90" s="222" t="s">
        <v>126</v>
      </c>
      <c r="L90" s="71"/>
      <c r="M90" s="227" t="s">
        <v>21</v>
      </c>
      <c r="N90" s="228" t="s">
        <v>40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127</v>
      </c>
      <c r="AT90" s="23" t="s">
        <v>122</v>
      </c>
      <c r="AU90" s="23" t="s">
        <v>78</v>
      </c>
      <c r="AY90" s="23" t="s">
        <v>120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74</v>
      </c>
      <c r="BK90" s="231">
        <f>ROUND(I90*H90,2)</f>
        <v>0</v>
      </c>
      <c r="BL90" s="23" t="s">
        <v>127</v>
      </c>
      <c r="BM90" s="23" t="s">
        <v>138</v>
      </c>
    </row>
    <row r="91" s="11" customFormat="1">
      <c r="B91" s="232"/>
      <c r="C91" s="233"/>
      <c r="D91" s="234" t="s">
        <v>129</v>
      </c>
      <c r="E91" s="235" t="s">
        <v>21</v>
      </c>
      <c r="F91" s="236" t="s">
        <v>139</v>
      </c>
      <c r="G91" s="233"/>
      <c r="H91" s="237">
        <v>37.5</v>
      </c>
      <c r="I91" s="238"/>
      <c r="J91" s="233"/>
      <c r="K91" s="233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129</v>
      </c>
      <c r="AU91" s="243" t="s">
        <v>78</v>
      </c>
      <c r="AV91" s="11" t="s">
        <v>78</v>
      </c>
      <c r="AW91" s="11" t="s">
        <v>33</v>
      </c>
      <c r="AX91" s="11" t="s">
        <v>69</v>
      </c>
      <c r="AY91" s="243" t="s">
        <v>120</v>
      </c>
    </row>
    <row r="92" s="11" customFormat="1">
      <c r="B92" s="232"/>
      <c r="C92" s="233"/>
      <c r="D92" s="234" t="s">
        <v>129</v>
      </c>
      <c r="E92" s="235" t="s">
        <v>21</v>
      </c>
      <c r="F92" s="236" t="s">
        <v>140</v>
      </c>
      <c r="G92" s="233"/>
      <c r="H92" s="237">
        <v>12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129</v>
      </c>
      <c r="AU92" s="243" t="s">
        <v>78</v>
      </c>
      <c r="AV92" s="11" t="s">
        <v>78</v>
      </c>
      <c r="AW92" s="11" t="s">
        <v>33</v>
      </c>
      <c r="AX92" s="11" t="s">
        <v>69</v>
      </c>
      <c r="AY92" s="243" t="s">
        <v>120</v>
      </c>
    </row>
    <row r="93" s="12" customFormat="1">
      <c r="B93" s="244"/>
      <c r="C93" s="245"/>
      <c r="D93" s="234" t="s">
        <v>129</v>
      </c>
      <c r="E93" s="246" t="s">
        <v>21</v>
      </c>
      <c r="F93" s="247" t="s">
        <v>141</v>
      </c>
      <c r="G93" s="245"/>
      <c r="H93" s="248">
        <v>49.5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AT93" s="254" t="s">
        <v>129</v>
      </c>
      <c r="AU93" s="254" t="s">
        <v>78</v>
      </c>
      <c r="AV93" s="12" t="s">
        <v>127</v>
      </c>
      <c r="AW93" s="12" t="s">
        <v>33</v>
      </c>
      <c r="AX93" s="12" t="s">
        <v>74</v>
      </c>
      <c r="AY93" s="254" t="s">
        <v>120</v>
      </c>
    </row>
    <row r="94" s="1" customFormat="1" ht="16.5" customHeight="1">
      <c r="B94" s="45"/>
      <c r="C94" s="220" t="s">
        <v>127</v>
      </c>
      <c r="D94" s="220" t="s">
        <v>122</v>
      </c>
      <c r="E94" s="221" t="s">
        <v>142</v>
      </c>
      <c r="F94" s="222" t="s">
        <v>143</v>
      </c>
      <c r="G94" s="223" t="s">
        <v>137</v>
      </c>
      <c r="H94" s="224">
        <v>29.190000000000001</v>
      </c>
      <c r="I94" s="225"/>
      <c r="J94" s="226">
        <f>ROUND(I94*H94,2)</f>
        <v>0</v>
      </c>
      <c r="K94" s="222" t="s">
        <v>126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127</v>
      </c>
      <c r="AT94" s="23" t="s">
        <v>122</v>
      </c>
      <c r="AU94" s="23" t="s">
        <v>78</v>
      </c>
      <c r="AY94" s="23" t="s">
        <v>120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74</v>
      </c>
      <c r="BK94" s="231">
        <f>ROUND(I94*H94,2)</f>
        <v>0</v>
      </c>
      <c r="BL94" s="23" t="s">
        <v>127</v>
      </c>
      <c r="BM94" s="23" t="s">
        <v>144</v>
      </c>
    </row>
    <row r="95" s="11" customFormat="1">
      <c r="B95" s="232"/>
      <c r="C95" s="233"/>
      <c r="D95" s="234" t="s">
        <v>129</v>
      </c>
      <c r="E95" s="235" t="s">
        <v>21</v>
      </c>
      <c r="F95" s="236" t="s">
        <v>145</v>
      </c>
      <c r="G95" s="233"/>
      <c r="H95" s="237">
        <v>235.19999999999999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129</v>
      </c>
      <c r="AU95" s="243" t="s">
        <v>78</v>
      </c>
      <c r="AV95" s="11" t="s">
        <v>78</v>
      </c>
      <c r="AW95" s="11" t="s">
        <v>33</v>
      </c>
      <c r="AX95" s="11" t="s">
        <v>69</v>
      </c>
      <c r="AY95" s="243" t="s">
        <v>120</v>
      </c>
    </row>
    <row r="96" s="11" customFormat="1">
      <c r="B96" s="232"/>
      <c r="C96" s="233"/>
      <c r="D96" s="234" t="s">
        <v>129</v>
      </c>
      <c r="E96" s="235" t="s">
        <v>21</v>
      </c>
      <c r="F96" s="236" t="s">
        <v>146</v>
      </c>
      <c r="G96" s="233"/>
      <c r="H96" s="237">
        <v>21.600000000000001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129</v>
      </c>
      <c r="AU96" s="243" t="s">
        <v>78</v>
      </c>
      <c r="AV96" s="11" t="s">
        <v>78</v>
      </c>
      <c r="AW96" s="11" t="s">
        <v>33</v>
      </c>
      <c r="AX96" s="11" t="s">
        <v>69</v>
      </c>
      <c r="AY96" s="243" t="s">
        <v>120</v>
      </c>
    </row>
    <row r="97" s="11" customFormat="1">
      <c r="B97" s="232"/>
      <c r="C97" s="233"/>
      <c r="D97" s="234" t="s">
        <v>129</v>
      </c>
      <c r="E97" s="235" t="s">
        <v>21</v>
      </c>
      <c r="F97" s="236" t="s">
        <v>147</v>
      </c>
      <c r="G97" s="233"/>
      <c r="H97" s="237">
        <v>35.100000000000001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129</v>
      </c>
      <c r="AU97" s="243" t="s">
        <v>78</v>
      </c>
      <c r="AV97" s="11" t="s">
        <v>78</v>
      </c>
      <c r="AW97" s="11" t="s">
        <v>33</v>
      </c>
      <c r="AX97" s="11" t="s">
        <v>69</v>
      </c>
      <c r="AY97" s="243" t="s">
        <v>120</v>
      </c>
    </row>
    <row r="98" s="11" customFormat="1">
      <c r="B98" s="232"/>
      <c r="C98" s="233"/>
      <c r="D98" s="234" t="s">
        <v>129</v>
      </c>
      <c r="E98" s="235" t="s">
        <v>21</v>
      </c>
      <c r="F98" s="236" t="s">
        <v>148</v>
      </c>
      <c r="G98" s="233"/>
      <c r="H98" s="237">
        <v>-97.299999999999997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129</v>
      </c>
      <c r="AU98" s="243" t="s">
        <v>78</v>
      </c>
      <c r="AV98" s="11" t="s">
        <v>78</v>
      </c>
      <c r="AW98" s="11" t="s">
        <v>33</v>
      </c>
      <c r="AX98" s="11" t="s">
        <v>69</v>
      </c>
      <c r="AY98" s="243" t="s">
        <v>120</v>
      </c>
    </row>
    <row r="99" s="13" customFormat="1">
      <c r="B99" s="255"/>
      <c r="C99" s="256"/>
      <c r="D99" s="234" t="s">
        <v>129</v>
      </c>
      <c r="E99" s="257" t="s">
        <v>21</v>
      </c>
      <c r="F99" s="258" t="s">
        <v>149</v>
      </c>
      <c r="G99" s="256"/>
      <c r="H99" s="259">
        <v>194.59999999999999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AT99" s="265" t="s">
        <v>129</v>
      </c>
      <c r="AU99" s="265" t="s">
        <v>78</v>
      </c>
      <c r="AV99" s="13" t="s">
        <v>81</v>
      </c>
      <c r="AW99" s="13" t="s">
        <v>33</v>
      </c>
      <c r="AX99" s="13" t="s">
        <v>69</v>
      </c>
      <c r="AY99" s="265" t="s">
        <v>120</v>
      </c>
    </row>
    <row r="100" s="11" customFormat="1">
      <c r="B100" s="232"/>
      <c r="C100" s="233"/>
      <c r="D100" s="234" t="s">
        <v>129</v>
      </c>
      <c r="E100" s="235" t="s">
        <v>21</v>
      </c>
      <c r="F100" s="236" t="s">
        <v>150</v>
      </c>
      <c r="G100" s="233"/>
      <c r="H100" s="237">
        <v>29.190000000000001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129</v>
      </c>
      <c r="AU100" s="243" t="s">
        <v>78</v>
      </c>
      <c r="AV100" s="11" t="s">
        <v>78</v>
      </c>
      <c r="AW100" s="11" t="s">
        <v>33</v>
      </c>
      <c r="AX100" s="11" t="s">
        <v>74</v>
      </c>
      <c r="AY100" s="243" t="s">
        <v>120</v>
      </c>
    </row>
    <row r="101" s="1" customFormat="1" ht="16.5" customHeight="1">
      <c r="B101" s="45"/>
      <c r="C101" s="220" t="s">
        <v>151</v>
      </c>
      <c r="D101" s="220" t="s">
        <v>122</v>
      </c>
      <c r="E101" s="221" t="s">
        <v>152</v>
      </c>
      <c r="F101" s="222" t="s">
        <v>153</v>
      </c>
      <c r="G101" s="223" t="s">
        <v>137</v>
      </c>
      <c r="H101" s="224">
        <v>29.190000000000001</v>
      </c>
      <c r="I101" s="225"/>
      <c r="J101" s="226">
        <f>ROUND(I101*H101,2)</f>
        <v>0</v>
      </c>
      <c r="K101" s="222" t="s">
        <v>126</v>
      </c>
      <c r="L101" s="71"/>
      <c r="M101" s="227" t="s">
        <v>21</v>
      </c>
      <c r="N101" s="228" t="s">
        <v>40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127</v>
      </c>
      <c r="AT101" s="23" t="s">
        <v>122</v>
      </c>
      <c r="AU101" s="23" t="s">
        <v>78</v>
      </c>
      <c r="AY101" s="23" t="s">
        <v>120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74</v>
      </c>
      <c r="BK101" s="231">
        <f>ROUND(I101*H101,2)</f>
        <v>0</v>
      </c>
      <c r="BL101" s="23" t="s">
        <v>127</v>
      </c>
      <c r="BM101" s="23" t="s">
        <v>154</v>
      </c>
    </row>
    <row r="102" s="1" customFormat="1" ht="16.5" customHeight="1">
      <c r="B102" s="45"/>
      <c r="C102" s="220" t="s">
        <v>155</v>
      </c>
      <c r="D102" s="220" t="s">
        <v>122</v>
      </c>
      <c r="E102" s="221" t="s">
        <v>156</v>
      </c>
      <c r="F102" s="222" t="s">
        <v>157</v>
      </c>
      <c r="G102" s="223" t="s">
        <v>137</v>
      </c>
      <c r="H102" s="224">
        <v>58.380000000000003</v>
      </c>
      <c r="I102" s="225"/>
      <c r="J102" s="226">
        <f>ROUND(I102*H102,2)</f>
        <v>0</v>
      </c>
      <c r="K102" s="222" t="s">
        <v>126</v>
      </c>
      <c r="L102" s="71"/>
      <c r="M102" s="227" t="s">
        <v>21</v>
      </c>
      <c r="N102" s="228" t="s">
        <v>40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127</v>
      </c>
      <c r="AT102" s="23" t="s">
        <v>122</v>
      </c>
      <c r="AU102" s="23" t="s">
        <v>78</v>
      </c>
      <c r="AY102" s="23" t="s">
        <v>120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74</v>
      </c>
      <c r="BK102" s="231">
        <f>ROUND(I102*H102,2)</f>
        <v>0</v>
      </c>
      <c r="BL102" s="23" t="s">
        <v>127</v>
      </c>
      <c r="BM102" s="23" t="s">
        <v>158</v>
      </c>
    </row>
    <row r="103" s="11" customFormat="1">
      <c r="B103" s="232"/>
      <c r="C103" s="233"/>
      <c r="D103" s="234" t="s">
        <v>129</v>
      </c>
      <c r="E103" s="235" t="s">
        <v>21</v>
      </c>
      <c r="F103" s="236" t="s">
        <v>159</v>
      </c>
      <c r="G103" s="233"/>
      <c r="H103" s="237">
        <v>58.380000000000003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129</v>
      </c>
      <c r="AU103" s="243" t="s">
        <v>78</v>
      </c>
      <c r="AV103" s="11" t="s">
        <v>78</v>
      </c>
      <c r="AW103" s="11" t="s">
        <v>33</v>
      </c>
      <c r="AX103" s="11" t="s">
        <v>74</v>
      </c>
      <c r="AY103" s="243" t="s">
        <v>120</v>
      </c>
    </row>
    <row r="104" s="1" customFormat="1" ht="16.5" customHeight="1">
      <c r="B104" s="45"/>
      <c r="C104" s="220" t="s">
        <v>160</v>
      </c>
      <c r="D104" s="220" t="s">
        <v>122</v>
      </c>
      <c r="E104" s="221" t="s">
        <v>161</v>
      </c>
      <c r="F104" s="222" t="s">
        <v>162</v>
      </c>
      <c r="G104" s="223" t="s">
        <v>137</v>
      </c>
      <c r="H104" s="224">
        <v>58.380000000000003</v>
      </c>
      <c r="I104" s="225"/>
      <c r="J104" s="226">
        <f>ROUND(I104*H104,2)</f>
        <v>0</v>
      </c>
      <c r="K104" s="222" t="s">
        <v>126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127</v>
      </c>
      <c r="AT104" s="23" t="s">
        <v>122</v>
      </c>
      <c r="AU104" s="23" t="s">
        <v>78</v>
      </c>
      <c r="AY104" s="23" t="s">
        <v>120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74</v>
      </c>
      <c r="BK104" s="231">
        <f>ROUND(I104*H104,2)</f>
        <v>0</v>
      </c>
      <c r="BL104" s="23" t="s">
        <v>127</v>
      </c>
      <c r="BM104" s="23" t="s">
        <v>163</v>
      </c>
    </row>
    <row r="105" s="1" customFormat="1" ht="16.5" customHeight="1">
      <c r="B105" s="45"/>
      <c r="C105" s="220" t="s">
        <v>164</v>
      </c>
      <c r="D105" s="220" t="s">
        <v>122</v>
      </c>
      <c r="E105" s="221" t="s">
        <v>165</v>
      </c>
      <c r="F105" s="222" t="s">
        <v>166</v>
      </c>
      <c r="G105" s="223" t="s">
        <v>137</v>
      </c>
      <c r="H105" s="224">
        <v>77.840000000000003</v>
      </c>
      <c r="I105" s="225"/>
      <c r="J105" s="226">
        <f>ROUND(I105*H105,2)</f>
        <v>0</v>
      </c>
      <c r="K105" s="222" t="s">
        <v>126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0.010460000000000001</v>
      </c>
      <c r="R105" s="229">
        <f>Q105*H105</f>
        <v>0.81420640000000011</v>
      </c>
      <c r="S105" s="229">
        <v>0</v>
      </c>
      <c r="T105" s="230">
        <f>S105*H105</f>
        <v>0</v>
      </c>
      <c r="AR105" s="23" t="s">
        <v>127</v>
      </c>
      <c r="AT105" s="23" t="s">
        <v>122</v>
      </c>
      <c r="AU105" s="23" t="s">
        <v>78</v>
      </c>
      <c r="AY105" s="23" t="s">
        <v>120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74</v>
      </c>
      <c r="BK105" s="231">
        <f>ROUND(I105*H105,2)</f>
        <v>0</v>
      </c>
      <c r="BL105" s="23" t="s">
        <v>127</v>
      </c>
      <c r="BM105" s="23" t="s">
        <v>167</v>
      </c>
    </row>
    <row r="106" s="11" customFormat="1">
      <c r="B106" s="232"/>
      <c r="C106" s="233"/>
      <c r="D106" s="234" t="s">
        <v>129</v>
      </c>
      <c r="E106" s="235" t="s">
        <v>21</v>
      </c>
      <c r="F106" s="236" t="s">
        <v>168</v>
      </c>
      <c r="G106" s="233"/>
      <c r="H106" s="237">
        <v>77.840000000000003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129</v>
      </c>
      <c r="AU106" s="243" t="s">
        <v>78</v>
      </c>
      <c r="AV106" s="11" t="s">
        <v>78</v>
      </c>
      <c r="AW106" s="11" t="s">
        <v>33</v>
      </c>
      <c r="AX106" s="11" t="s">
        <v>74</v>
      </c>
      <c r="AY106" s="243" t="s">
        <v>120</v>
      </c>
    </row>
    <row r="107" s="1" customFormat="1" ht="16.5" customHeight="1">
      <c r="B107" s="45"/>
      <c r="C107" s="220" t="s">
        <v>169</v>
      </c>
      <c r="D107" s="220" t="s">
        <v>122</v>
      </c>
      <c r="E107" s="221" t="s">
        <v>170</v>
      </c>
      <c r="F107" s="222" t="s">
        <v>171</v>
      </c>
      <c r="G107" s="223" t="s">
        <v>137</v>
      </c>
      <c r="H107" s="224">
        <v>29.190000000000001</v>
      </c>
      <c r="I107" s="225"/>
      <c r="J107" s="226">
        <f>ROUND(I107*H107,2)</f>
        <v>0</v>
      </c>
      <c r="K107" s="222" t="s">
        <v>126</v>
      </c>
      <c r="L107" s="71"/>
      <c r="M107" s="227" t="s">
        <v>21</v>
      </c>
      <c r="N107" s="228" t="s">
        <v>40</v>
      </c>
      <c r="O107" s="46"/>
      <c r="P107" s="229">
        <f>O107*H107</f>
        <v>0</v>
      </c>
      <c r="Q107" s="229">
        <v>0.017049999999999999</v>
      </c>
      <c r="R107" s="229">
        <f>Q107*H107</f>
        <v>0.49768950000000001</v>
      </c>
      <c r="S107" s="229">
        <v>0</v>
      </c>
      <c r="T107" s="230">
        <f>S107*H107</f>
        <v>0</v>
      </c>
      <c r="AR107" s="23" t="s">
        <v>127</v>
      </c>
      <c r="AT107" s="23" t="s">
        <v>122</v>
      </c>
      <c r="AU107" s="23" t="s">
        <v>78</v>
      </c>
      <c r="AY107" s="23" t="s">
        <v>120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74</v>
      </c>
      <c r="BK107" s="231">
        <f>ROUND(I107*H107,2)</f>
        <v>0</v>
      </c>
      <c r="BL107" s="23" t="s">
        <v>127</v>
      </c>
      <c r="BM107" s="23" t="s">
        <v>172</v>
      </c>
    </row>
    <row r="108" s="11" customFormat="1">
      <c r="B108" s="232"/>
      <c r="C108" s="233"/>
      <c r="D108" s="234" t="s">
        <v>129</v>
      </c>
      <c r="E108" s="235" t="s">
        <v>21</v>
      </c>
      <c r="F108" s="236" t="s">
        <v>150</v>
      </c>
      <c r="G108" s="233"/>
      <c r="H108" s="237">
        <v>29.190000000000001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129</v>
      </c>
      <c r="AU108" s="243" t="s">
        <v>78</v>
      </c>
      <c r="AV108" s="11" t="s">
        <v>78</v>
      </c>
      <c r="AW108" s="11" t="s">
        <v>33</v>
      </c>
      <c r="AX108" s="11" t="s">
        <v>74</v>
      </c>
      <c r="AY108" s="243" t="s">
        <v>120</v>
      </c>
    </row>
    <row r="109" s="1" customFormat="1" ht="16.5" customHeight="1">
      <c r="B109" s="45"/>
      <c r="C109" s="220" t="s">
        <v>173</v>
      </c>
      <c r="D109" s="220" t="s">
        <v>122</v>
      </c>
      <c r="E109" s="221" t="s">
        <v>174</v>
      </c>
      <c r="F109" s="222" t="s">
        <v>175</v>
      </c>
      <c r="G109" s="223" t="s">
        <v>176</v>
      </c>
      <c r="H109" s="224">
        <v>759</v>
      </c>
      <c r="I109" s="225"/>
      <c r="J109" s="226">
        <f>ROUND(I109*H109,2)</f>
        <v>0</v>
      </c>
      <c r="K109" s="222" t="s">
        <v>126</v>
      </c>
      <c r="L109" s="71"/>
      <c r="M109" s="227" t="s">
        <v>21</v>
      </c>
      <c r="N109" s="228" t="s">
        <v>40</v>
      </c>
      <c r="O109" s="46"/>
      <c r="P109" s="229">
        <f>O109*H109</f>
        <v>0</v>
      </c>
      <c r="Q109" s="229">
        <v>0.00084000000000000003</v>
      </c>
      <c r="R109" s="229">
        <f>Q109*H109</f>
        <v>0.63756000000000002</v>
      </c>
      <c r="S109" s="229">
        <v>0</v>
      </c>
      <c r="T109" s="230">
        <f>S109*H109</f>
        <v>0</v>
      </c>
      <c r="AR109" s="23" t="s">
        <v>127</v>
      </c>
      <c r="AT109" s="23" t="s">
        <v>122</v>
      </c>
      <c r="AU109" s="23" t="s">
        <v>78</v>
      </c>
      <c r="AY109" s="23" t="s">
        <v>120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74</v>
      </c>
      <c r="BK109" s="231">
        <f>ROUND(I109*H109,2)</f>
        <v>0</v>
      </c>
      <c r="BL109" s="23" t="s">
        <v>127</v>
      </c>
      <c r="BM109" s="23" t="s">
        <v>177</v>
      </c>
    </row>
    <row r="110" s="11" customFormat="1">
      <c r="B110" s="232"/>
      <c r="C110" s="233"/>
      <c r="D110" s="234" t="s">
        <v>129</v>
      </c>
      <c r="E110" s="235" t="s">
        <v>21</v>
      </c>
      <c r="F110" s="236" t="s">
        <v>178</v>
      </c>
      <c r="G110" s="233"/>
      <c r="H110" s="237">
        <v>759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129</v>
      </c>
      <c r="AU110" s="243" t="s">
        <v>78</v>
      </c>
      <c r="AV110" s="11" t="s">
        <v>78</v>
      </c>
      <c r="AW110" s="11" t="s">
        <v>33</v>
      </c>
      <c r="AX110" s="11" t="s">
        <v>74</v>
      </c>
      <c r="AY110" s="243" t="s">
        <v>120</v>
      </c>
    </row>
    <row r="111" s="1" customFormat="1" ht="16.5" customHeight="1">
      <c r="B111" s="45"/>
      <c r="C111" s="220" t="s">
        <v>179</v>
      </c>
      <c r="D111" s="220" t="s">
        <v>122</v>
      </c>
      <c r="E111" s="221" t="s">
        <v>180</v>
      </c>
      <c r="F111" s="222" t="s">
        <v>181</v>
      </c>
      <c r="G111" s="223" t="s">
        <v>176</v>
      </c>
      <c r="H111" s="224">
        <v>759</v>
      </c>
      <c r="I111" s="225"/>
      <c r="J111" s="226">
        <f>ROUND(I111*H111,2)</f>
        <v>0</v>
      </c>
      <c r="K111" s="222" t="s">
        <v>126</v>
      </c>
      <c r="L111" s="71"/>
      <c r="M111" s="227" t="s">
        <v>21</v>
      </c>
      <c r="N111" s="228" t="s">
        <v>40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127</v>
      </c>
      <c r="AT111" s="23" t="s">
        <v>122</v>
      </c>
      <c r="AU111" s="23" t="s">
        <v>78</v>
      </c>
      <c r="AY111" s="23" t="s">
        <v>120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74</v>
      </c>
      <c r="BK111" s="231">
        <f>ROUND(I111*H111,2)</f>
        <v>0</v>
      </c>
      <c r="BL111" s="23" t="s">
        <v>127</v>
      </c>
      <c r="BM111" s="23" t="s">
        <v>182</v>
      </c>
    </row>
    <row r="112" s="1" customFormat="1" ht="16.5" customHeight="1">
      <c r="B112" s="45"/>
      <c r="C112" s="220" t="s">
        <v>183</v>
      </c>
      <c r="D112" s="220" t="s">
        <v>122</v>
      </c>
      <c r="E112" s="221" t="s">
        <v>184</v>
      </c>
      <c r="F112" s="222" t="s">
        <v>185</v>
      </c>
      <c r="G112" s="223" t="s">
        <v>137</v>
      </c>
      <c r="H112" s="224">
        <v>43.784999999999997</v>
      </c>
      <c r="I112" s="225"/>
      <c r="J112" s="226">
        <f>ROUND(I112*H112,2)</f>
        <v>0</v>
      </c>
      <c r="K112" s="222" t="s">
        <v>126</v>
      </c>
      <c r="L112" s="71"/>
      <c r="M112" s="227" t="s">
        <v>21</v>
      </c>
      <c r="N112" s="228" t="s">
        <v>40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127</v>
      </c>
      <c r="AT112" s="23" t="s">
        <v>122</v>
      </c>
      <c r="AU112" s="23" t="s">
        <v>78</v>
      </c>
      <c r="AY112" s="23" t="s">
        <v>120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74</v>
      </c>
      <c r="BK112" s="231">
        <f>ROUND(I112*H112,2)</f>
        <v>0</v>
      </c>
      <c r="BL112" s="23" t="s">
        <v>127</v>
      </c>
      <c r="BM112" s="23" t="s">
        <v>186</v>
      </c>
    </row>
    <row r="113" s="11" customFormat="1">
      <c r="B113" s="232"/>
      <c r="C113" s="233"/>
      <c r="D113" s="234" t="s">
        <v>129</v>
      </c>
      <c r="E113" s="235" t="s">
        <v>21</v>
      </c>
      <c r="F113" s="236" t="s">
        <v>187</v>
      </c>
      <c r="G113" s="233"/>
      <c r="H113" s="237">
        <v>43.784999999999997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129</v>
      </c>
      <c r="AU113" s="243" t="s">
        <v>78</v>
      </c>
      <c r="AV113" s="11" t="s">
        <v>78</v>
      </c>
      <c r="AW113" s="11" t="s">
        <v>33</v>
      </c>
      <c r="AX113" s="11" t="s">
        <v>74</v>
      </c>
      <c r="AY113" s="243" t="s">
        <v>120</v>
      </c>
    </row>
    <row r="114" s="1" customFormat="1" ht="16.5" customHeight="1">
      <c r="B114" s="45"/>
      <c r="C114" s="220" t="s">
        <v>188</v>
      </c>
      <c r="D114" s="220" t="s">
        <v>122</v>
      </c>
      <c r="E114" s="221" t="s">
        <v>189</v>
      </c>
      <c r="F114" s="222" t="s">
        <v>190</v>
      </c>
      <c r="G114" s="223" t="s">
        <v>137</v>
      </c>
      <c r="H114" s="224">
        <v>53.515000000000001</v>
      </c>
      <c r="I114" s="225"/>
      <c r="J114" s="226">
        <f>ROUND(I114*H114,2)</f>
        <v>0</v>
      </c>
      <c r="K114" s="222" t="s">
        <v>126</v>
      </c>
      <c r="L114" s="71"/>
      <c r="M114" s="227" t="s">
        <v>21</v>
      </c>
      <c r="N114" s="228" t="s">
        <v>40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127</v>
      </c>
      <c r="AT114" s="23" t="s">
        <v>122</v>
      </c>
      <c r="AU114" s="23" t="s">
        <v>78</v>
      </c>
      <c r="AY114" s="23" t="s">
        <v>120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74</v>
      </c>
      <c r="BK114" s="231">
        <f>ROUND(I114*H114,2)</f>
        <v>0</v>
      </c>
      <c r="BL114" s="23" t="s">
        <v>127</v>
      </c>
      <c r="BM114" s="23" t="s">
        <v>191</v>
      </c>
    </row>
    <row r="115" s="11" customFormat="1">
      <c r="B115" s="232"/>
      <c r="C115" s="233"/>
      <c r="D115" s="234" t="s">
        <v>129</v>
      </c>
      <c r="E115" s="235" t="s">
        <v>21</v>
      </c>
      <c r="F115" s="236" t="s">
        <v>192</v>
      </c>
      <c r="G115" s="233"/>
      <c r="H115" s="237">
        <v>53.515000000000001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129</v>
      </c>
      <c r="AU115" s="243" t="s">
        <v>78</v>
      </c>
      <c r="AV115" s="11" t="s">
        <v>78</v>
      </c>
      <c r="AW115" s="11" t="s">
        <v>33</v>
      </c>
      <c r="AX115" s="11" t="s">
        <v>74</v>
      </c>
      <c r="AY115" s="243" t="s">
        <v>120</v>
      </c>
    </row>
    <row r="116" s="1" customFormat="1" ht="16.5" customHeight="1">
      <c r="B116" s="45"/>
      <c r="C116" s="220" t="s">
        <v>193</v>
      </c>
      <c r="D116" s="220" t="s">
        <v>122</v>
      </c>
      <c r="E116" s="221" t="s">
        <v>194</v>
      </c>
      <c r="F116" s="222" t="s">
        <v>195</v>
      </c>
      <c r="G116" s="223" t="s">
        <v>137</v>
      </c>
      <c r="H116" s="224">
        <v>175.13999999999999</v>
      </c>
      <c r="I116" s="225"/>
      <c r="J116" s="226">
        <f>ROUND(I116*H116,2)</f>
        <v>0</v>
      </c>
      <c r="K116" s="222" t="s">
        <v>21</v>
      </c>
      <c r="L116" s="71"/>
      <c r="M116" s="227" t="s">
        <v>21</v>
      </c>
      <c r="N116" s="228" t="s">
        <v>40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127</v>
      </c>
      <c r="AT116" s="23" t="s">
        <v>122</v>
      </c>
      <c r="AU116" s="23" t="s">
        <v>78</v>
      </c>
      <c r="AY116" s="23" t="s">
        <v>120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74</v>
      </c>
      <c r="BK116" s="231">
        <f>ROUND(I116*H116,2)</f>
        <v>0</v>
      </c>
      <c r="BL116" s="23" t="s">
        <v>127</v>
      </c>
      <c r="BM116" s="23" t="s">
        <v>196</v>
      </c>
    </row>
    <row r="117" s="11" customFormat="1">
      <c r="B117" s="232"/>
      <c r="C117" s="233"/>
      <c r="D117" s="234" t="s">
        <v>129</v>
      </c>
      <c r="E117" s="235" t="s">
        <v>21</v>
      </c>
      <c r="F117" s="236" t="s">
        <v>197</v>
      </c>
      <c r="G117" s="233"/>
      <c r="H117" s="237">
        <v>175.13999999999999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129</v>
      </c>
      <c r="AU117" s="243" t="s">
        <v>78</v>
      </c>
      <c r="AV117" s="11" t="s">
        <v>78</v>
      </c>
      <c r="AW117" s="11" t="s">
        <v>33</v>
      </c>
      <c r="AX117" s="11" t="s">
        <v>74</v>
      </c>
      <c r="AY117" s="243" t="s">
        <v>120</v>
      </c>
    </row>
    <row r="118" s="1" customFormat="1" ht="16.5" customHeight="1">
      <c r="B118" s="45"/>
      <c r="C118" s="220" t="s">
        <v>10</v>
      </c>
      <c r="D118" s="220" t="s">
        <v>122</v>
      </c>
      <c r="E118" s="221" t="s">
        <v>198</v>
      </c>
      <c r="F118" s="222" t="s">
        <v>199</v>
      </c>
      <c r="G118" s="223" t="s">
        <v>137</v>
      </c>
      <c r="H118" s="224">
        <v>87.569999999999993</v>
      </c>
      <c r="I118" s="225"/>
      <c r="J118" s="226">
        <f>ROUND(I118*H118,2)</f>
        <v>0</v>
      </c>
      <c r="K118" s="222" t="s">
        <v>126</v>
      </c>
      <c r="L118" s="71"/>
      <c r="M118" s="227" t="s">
        <v>21</v>
      </c>
      <c r="N118" s="228" t="s">
        <v>40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127</v>
      </c>
      <c r="AT118" s="23" t="s">
        <v>122</v>
      </c>
      <c r="AU118" s="23" t="s">
        <v>78</v>
      </c>
      <c r="AY118" s="23" t="s">
        <v>120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74</v>
      </c>
      <c r="BK118" s="231">
        <f>ROUND(I118*H118,2)</f>
        <v>0</v>
      </c>
      <c r="BL118" s="23" t="s">
        <v>127</v>
      </c>
      <c r="BM118" s="23" t="s">
        <v>200</v>
      </c>
    </row>
    <row r="119" s="11" customFormat="1">
      <c r="B119" s="232"/>
      <c r="C119" s="233"/>
      <c r="D119" s="234" t="s">
        <v>129</v>
      </c>
      <c r="E119" s="235" t="s">
        <v>21</v>
      </c>
      <c r="F119" s="236" t="s">
        <v>201</v>
      </c>
      <c r="G119" s="233"/>
      <c r="H119" s="237">
        <v>87.569999999999993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129</v>
      </c>
      <c r="AU119" s="243" t="s">
        <v>78</v>
      </c>
      <c r="AV119" s="11" t="s">
        <v>78</v>
      </c>
      <c r="AW119" s="11" t="s">
        <v>33</v>
      </c>
      <c r="AX119" s="11" t="s">
        <v>74</v>
      </c>
      <c r="AY119" s="243" t="s">
        <v>120</v>
      </c>
    </row>
    <row r="120" s="1" customFormat="1" ht="16.5" customHeight="1">
      <c r="B120" s="45"/>
      <c r="C120" s="220" t="s">
        <v>202</v>
      </c>
      <c r="D120" s="220" t="s">
        <v>122</v>
      </c>
      <c r="E120" s="221" t="s">
        <v>203</v>
      </c>
      <c r="F120" s="222" t="s">
        <v>204</v>
      </c>
      <c r="G120" s="223" t="s">
        <v>137</v>
      </c>
      <c r="H120" s="224">
        <v>107.03</v>
      </c>
      <c r="I120" s="225"/>
      <c r="J120" s="226">
        <f>ROUND(I120*H120,2)</f>
        <v>0</v>
      </c>
      <c r="K120" s="222" t="s">
        <v>126</v>
      </c>
      <c r="L120" s="71"/>
      <c r="M120" s="227" t="s">
        <v>21</v>
      </c>
      <c r="N120" s="228" t="s">
        <v>40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127</v>
      </c>
      <c r="AT120" s="23" t="s">
        <v>122</v>
      </c>
      <c r="AU120" s="23" t="s">
        <v>78</v>
      </c>
      <c r="AY120" s="23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74</v>
      </c>
      <c r="BK120" s="231">
        <f>ROUND(I120*H120,2)</f>
        <v>0</v>
      </c>
      <c r="BL120" s="23" t="s">
        <v>127</v>
      </c>
      <c r="BM120" s="23" t="s">
        <v>205</v>
      </c>
    </row>
    <row r="121" s="11" customFormat="1">
      <c r="B121" s="232"/>
      <c r="C121" s="233"/>
      <c r="D121" s="234" t="s">
        <v>129</v>
      </c>
      <c r="E121" s="235" t="s">
        <v>21</v>
      </c>
      <c r="F121" s="236" t="s">
        <v>206</v>
      </c>
      <c r="G121" s="233"/>
      <c r="H121" s="237">
        <v>107.03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129</v>
      </c>
      <c r="AU121" s="243" t="s">
        <v>78</v>
      </c>
      <c r="AV121" s="11" t="s">
        <v>78</v>
      </c>
      <c r="AW121" s="11" t="s">
        <v>33</v>
      </c>
      <c r="AX121" s="11" t="s">
        <v>74</v>
      </c>
      <c r="AY121" s="243" t="s">
        <v>120</v>
      </c>
    </row>
    <row r="122" s="1" customFormat="1" ht="16.5" customHeight="1">
      <c r="B122" s="45"/>
      <c r="C122" s="220" t="s">
        <v>207</v>
      </c>
      <c r="D122" s="220" t="s">
        <v>122</v>
      </c>
      <c r="E122" s="221" t="s">
        <v>208</v>
      </c>
      <c r="F122" s="222" t="s">
        <v>209</v>
      </c>
      <c r="G122" s="223" t="s">
        <v>137</v>
      </c>
      <c r="H122" s="224">
        <v>194.59999999999999</v>
      </c>
      <c r="I122" s="225"/>
      <c r="J122" s="226">
        <f>ROUND(I122*H122,2)</f>
        <v>0</v>
      </c>
      <c r="K122" s="222" t="s">
        <v>126</v>
      </c>
      <c r="L122" s="71"/>
      <c r="M122" s="227" t="s">
        <v>21</v>
      </c>
      <c r="N122" s="228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127</v>
      </c>
      <c r="AT122" s="23" t="s">
        <v>122</v>
      </c>
      <c r="AU122" s="23" t="s">
        <v>78</v>
      </c>
      <c r="AY122" s="23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74</v>
      </c>
      <c r="BK122" s="231">
        <f>ROUND(I122*H122,2)</f>
        <v>0</v>
      </c>
      <c r="BL122" s="23" t="s">
        <v>127</v>
      </c>
      <c r="BM122" s="23" t="s">
        <v>210</v>
      </c>
    </row>
    <row r="123" s="11" customFormat="1">
      <c r="B123" s="232"/>
      <c r="C123" s="233"/>
      <c r="D123" s="234" t="s">
        <v>129</v>
      </c>
      <c r="E123" s="235" t="s">
        <v>21</v>
      </c>
      <c r="F123" s="236" t="s">
        <v>211</v>
      </c>
      <c r="G123" s="233"/>
      <c r="H123" s="237">
        <v>194.59999999999999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129</v>
      </c>
      <c r="AU123" s="243" t="s">
        <v>78</v>
      </c>
      <c r="AV123" s="11" t="s">
        <v>78</v>
      </c>
      <c r="AW123" s="11" t="s">
        <v>33</v>
      </c>
      <c r="AX123" s="11" t="s">
        <v>74</v>
      </c>
      <c r="AY123" s="243" t="s">
        <v>120</v>
      </c>
    </row>
    <row r="124" s="1" customFormat="1" ht="16.5" customHeight="1">
      <c r="B124" s="45"/>
      <c r="C124" s="220" t="s">
        <v>212</v>
      </c>
      <c r="D124" s="220" t="s">
        <v>122</v>
      </c>
      <c r="E124" s="221" t="s">
        <v>213</v>
      </c>
      <c r="F124" s="222" t="s">
        <v>214</v>
      </c>
      <c r="G124" s="223" t="s">
        <v>215</v>
      </c>
      <c r="H124" s="224">
        <v>350.27999999999997</v>
      </c>
      <c r="I124" s="225"/>
      <c r="J124" s="226">
        <f>ROUND(I124*H124,2)</f>
        <v>0</v>
      </c>
      <c r="K124" s="222" t="s">
        <v>126</v>
      </c>
      <c r="L124" s="71"/>
      <c r="M124" s="227" t="s">
        <v>21</v>
      </c>
      <c r="N124" s="228" t="s">
        <v>40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127</v>
      </c>
      <c r="AT124" s="23" t="s">
        <v>122</v>
      </c>
      <c r="AU124" s="23" t="s">
        <v>78</v>
      </c>
      <c r="AY124" s="23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74</v>
      </c>
      <c r="BK124" s="231">
        <f>ROUND(I124*H124,2)</f>
        <v>0</v>
      </c>
      <c r="BL124" s="23" t="s">
        <v>127</v>
      </c>
      <c r="BM124" s="23" t="s">
        <v>216</v>
      </c>
    </row>
    <row r="125" s="11" customFormat="1">
      <c r="B125" s="232"/>
      <c r="C125" s="233"/>
      <c r="D125" s="234" t="s">
        <v>129</v>
      </c>
      <c r="E125" s="235" t="s">
        <v>21</v>
      </c>
      <c r="F125" s="236" t="s">
        <v>217</v>
      </c>
      <c r="G125" s="233"/>
      <c r="H125" s="237">
        <v>350.27999999999997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129</v>
      </c>
      <c r="AU125" s="243" t="s">
        <v>78</v>
      </c>
      <c r="AV125" s="11" t="s">
        <v>78</v>
      </c>
      <c r="AW125" s="11" t="s">
        <v>33</v>
      </c>
      <c r="AX125" s="11" t="s">
        <v>74</v>
      </c>
      <c r="AY125" s="243" t="s">
        <v>120</v>
      </c>
    </row>
    <row r="126" s="1" customFormat="1" ht="16.5" customHeight="1">
      <c r="B126" s="45"/>
      <c r="C126" s="220" t="s">
        <v>218</v>
      </c>
      <c r="D126" s="220" t="s">
        <v>122</v>
      </c>
      <c r="E126" s="221" t="s">
        <v>219</v>
      </c>
      <c r="F126" s="222" t="s">
        <v>220</v>
      </c>
      <c r="G126" s="223" t="s">
        <v>137</v>
      </c>
      <c r="H126" s="224">
        <v>116.76000000000001</v>
      </c>
      <c r="I126" s="225"/>
      <c r="J126" s="226">
        <f>ROUND(I126*H126,2)</f>
        <v>0</v>
      </c>
      <c r="K126" s="222" t="s">
        <v>126</v>
      </c>
      <c r="L126" s="71"/>
      <c r="M126" s="227" t="s">
        <v>21</v>
      </c>
      <c r="N126" s="228" t="s">
        <v>40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127</v>
      </c>
      <c r="AT126" s="23" t="s">
        <v>122</v>
      </c>
      <c r="AU126" s="23" t="s">
        <v>78</v>
      </c>
      <c r="AY126" s="23" t="s">
        <v>120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74</v>
      </c>
      <c r="BK126" s="231">
        <f>ROUND(I126*H126,2)</f>
        <v>0</v>
      </c>
      <c r="BL126" s="23" t="s">
        <v>127</v>
      </c>
      <c r="BM126" s="23" t="s">
        <v>221</v>
      </c>
    </row>
    <row r="127" s="11" customFormat="1">
      <c r="B127" s="232"/>
      <c r="C127" s="233"/>
      <c r="D127" s="234" t="s">
        <v>129</v>
      </c>
      <c r="E127" s="235" t="s">
        <v>21</v>
      </c>
      <c r="F127" s="236" t="s">
        <v>222</v>
      </c>
      <c r="G127" s="233"/>
      <c r="H127" s="237">
        <v>94.079999999999998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129</v>
      </c>
      <c r="AU127" s="243" t="s">
        <v>78</v>
      </c>
      <c r="AV127" s="11" t="s">
        <v>78</v>
      </c>
      <c r="AW127" s="11" t="s">
        <v>33</v>
      </c>
      <c r="AX127" s="11" t="s">
        <v>69</v>
      </c>
      <c r="AY127" s="243" t="s">
        <v>120</v>
      </c>
    </row>
    <row r="128" s="11" customFormat="1">
      <c r="B128" s="232"/>
      <c r="C128" s="233"/>
      <c r="D128" s="234" t="s">
        <v>129</v>
      </c>
      <c r="E128" s="235" t="s">
        <v>21</v>
      </c>
      <c r="F128" s="236" t="s">
        <v>223</v>
      </c>
      <c r="G128" s="233"/>
      <c r="H128" s="237">
        <v>8.6400000000000006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129</v>
      </c>
      <c r="AU128" s="243" t="s">
        <v>78</v>
      </c>
      <c r="AV128" s="11" t="s">
        <v>78</v>
      </c>
      <c r="AW128" s="11" t="s">
        <v>33</v>
      </c>
      <c r="AX128" s="11" t="s">
        <v>69</v>
      </c>
      <c r="AY128" s="243" t="s">
        <v>120</v>
      </c>
    </row>
    <row r="129" s="11" customFormat="1">
      <c r="B129" s="232"/>
      <c r="C129" s="233"/>
      <c r="D129" s="234" t="s">
        <v>129</v>
      </c>
      <c r="E129" s="235" t="s">
        <v>21</v>
      </c>
      <c r="F129" s="236" t="s">
        <v>224</v>
      </c>
      <c r="G129" s="233"/>
      <c r="H129" s="237">
        <v>14.039999999999999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129</v>
      </c>
      <c r="AU129" s="243" t="s">
        <v>78</v>
      </c>
      <c r="AV129" s="11" t="s">
        <v>78</v>
      </c>
      <c r="AW129" s="11" t="s">
        <v>33</v>
      </c>
      <c r="AX129" s="11" t="s">
        <v>69</v>
      </c>
      <c r="AY129" s="243" t="s">
        <v>120</v>
      </c>
    </row>
    <row r="130" s="12" customFormat="1">
      <c r="B130" s="244"/>
      <c r="C130" s="245"/>
      <c r="D130" s="234" t="s">
        <v>129</v>
      </c>
      <c r="E130" s="246" t="s">
        <v>21</v>
      </c>
      <c r="F130" s="247" t="s">
        <v>141</v>
      </c>
      <c r="G130" s="245"/>
      <c r="H130" s="248">
        <v>116.76000000000001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129</v>
      </c>
      <c r="AU130" s="254" t="s">
        <v>78</v>
      </c>
      <c r="AV130" s="12" t="s">
        <v>127</v>
      </c>
      <c r="AW130" s="12" t="s">
        <v>33</v>
      </c>
      <c r="AX130" s="12" t="s">
        <v>74</v>
      </c>
      <c r="AY130" s="254" t="s">
        <v>120</v>
      </c>
    </row>
    <row r="131" s="1" customFormat="1" ht="16.5" customHeight="1">
      <c r="B131" s="45"/>
      <c r="C131" s="266" t="s">
        <v>225</v>
      </c>
      <c r="D131" s="266" t="s">
        <v>226</v>
      </c>
      <c r="E131" s="267" t="s">
        <v>227</v>
      </c>
      <c r="F131" s="268" t="s">
        <v>228</v>
      </c>
      <c r="G131" s="269" t="s">
        <v>215</v>
      </c>
      <c r="H131" s="270">
        <v>147.89599999999999</v>
      </c>
      <c r="I131" s="271"/>
      <c r="J131" s="272">
        <f>ROUND(I131*H131,2)</f>
        <v>0</v>
      </c>
      <c r="K131" s="268" t="s">
        <v>126</v>
      </c>
      <c r="L131" s="273"/>
      <c r="M131" s="274" t="s">
        <v>21</v>
      </c>
      <c r="N131" s="275" t="s">
        <v>40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164</v>
      </c>
      <c r="AT131" s="23" t="s">
        <v>226</v>
      </c>
      <c r="AU131" s="23" t="s">
        <v>78</v>
      </c>
      <c r="AY131" s="23" t="s">
        <v>120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74</v>
      </c>
      <c r="BK131" s="231">
        <f>ROUND(I131*H131,2)</f>
        <v>0</v>
      </c>
      <c r="BL131" s="23" t="s">
        <v>127</v>
      </c>
      <c r="BM131" s="23" t="s">
        <v>229</v>
      </c>
    </row>
    <row r="132" s="11" customFormat="1">
      <c r="B132" s="232"/>
      <c r="C132" s="233"/>
      <c r="D132" s="234" t="s">
        <v>129</v>
      </c>
      <c r="E132" s="233"/>
      <c r="F132" s="236" t="s">
        <v>230</v>
      </c>
      <c r="G132" s="233"/>
      <c r="H132" s="237">
        <v>147.89599999999999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129</v>
      </c>
      <c r="AU132" s="243" t="s">
        <v>78</v>
      </c>
      <c r="AV132" s="11" t="s">
        <v>78</v>
      </c>
      <c r="AW132" s="11" t="s">
        <v>6</v>
      </c>
      <c r="AX132" s="11" t="s">
        <v>74</v>
      </c>
      <c r="AY132" s="243" t="s">
        <v>120</v>
      </c>
    </row>
    <row r="133" s="1" customFormat="1" ht="16.5" customHeight="1">
      <c r="B133" s="45"/>
      <c r="C133" s="220" t="s">
        <v>9</v>
      </c>
      <c r="D133" s="220" t="s">
        <v>122</v>
      </c>
      <c r="E133" s="221" t="s">
        <v>231</v>
      </c>
      <c r="F133" s="222" t="s">
        <v>232</v>
      </c>
      <c r="G133" s="223" t="s">
        <v>137</v>
      </c>
      <c r="H133" s="224">
        <v>58.380000000000003</v>
      </c>
      <c r="I133" s="225"/>
      <c r="J133" s="226">
        <f>ROUND(I133*H133,2)</f>
        <v>0</v>
      </c>
      <c r="K133" s="222" t="s">
        <v>126</v>
      </c>
      <c r="L133" s="71"/>
      <c r="M133" s="227" t="s">
        <v>21</v>
      </c>
      <c r="N133" s="228" t="s">
        <v>40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127</v>
      </c>
      <c r="AT133" s="23" t="s">
        <v>122</v>
      </c>
      <c r="AU133" s="23" t="s">
        <v>78</v>
      </c>
      <c r="AY133" s="23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74</v>
      </c>
      <c r="BK133" s="231">
        <f>ROUND(I133*H133,2)</f>
        <v>0</v>
      </c>
      <c r="BL133" s="23" t="s">
        <v>127</v>
      </c>
      <c r="BM133" s="23" t="s">
        <v>233</v>
      </c>
    </row>
    <row r="134" s="11" customFormat="1">
      <c r="B134" s="232"/>
      <c r="C134" s="233"/>
      <c r="D134" s="234" t="s">
        <v>129</v>
      </c>
      <c r="E134" s="235" t="s">
        <v>21</v>
      </c>
      <c r="F134" s="236" t="s">
        <v>234</v>
      </c>
      <c r="G134" s="233"/>
      <c r="H134" s="237">
        <v>47.039999999999999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129</v>
      </c>
      <c r="AU134" s="243" t="s">
        <v>78</v>
      </c>
      <c r="AV134" s="11" t="s">
        <v>78</v>
      </c>
      <c r="AW134" s="11" t="s">
        <v>33</v>
      </c>
      <c r="AX134" s="11" t="s">
        <v>69</v>
      </c>
      <c r="AY134" s="243" t="s">
        <v>120</v>
      </c>
    </row>
    <row r="135" s="11" customFormat="1">
      <c r="B135" s="232"/>
      <c r="C135" s="233"/>
      <c r="D135" s="234" t="s">
        <v>129</v>
      </c>
      <c r="E135" s="235" t="s">
        <v>21</v>
      </c>
      <c r="F135" s="236" t="s">
        <v>235</v>
      </c>
      <c r="G135" s="233"/>
      <c r="H135" s="237">
        <v>4.3200000000000003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129</v>
      </c>
      <c r="AU135" s="243" t="s">
        <v>78</v>
      </c>
      <c r="AV135" s="11" t="s">
        <v>78</v>
      </c>
      <c r="AW135" s="11" t="s">
        <v>33</v>
      </c>
      <c r="AX135" s="11" t="s">
        <v>69</v>
      </c>
      <c r="AY135" s="243" t="s">
        <v>120</v>
      </c>
    </row>
    <row r="136" s="11" customFormat="1">
      <c r="B136" s="232"/>
      <c r="C136" s="233"/>
      <c r="D136" s="234" t="s">
        <v>129</v>
      </c>
      <c r="E136" s="235" t="s">
        <v>21</v>
      </c>
      <c r="F136" s="236" t="s">
        <v>236</v>
      </c>
      <c r="G136" s="233"/>
      <c r="H136" s="237">
        <v>7.0199999999999996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129</v>
      </c>
      <c r="AU136" s="243" t="s">
        <v>78</v>
      </c>
      <c r="AV136" s="11" t="s">
        <v>78</v>
      </c>
      <c r="AW136" s="11" t="s">
        <v>33</v>
      </c>
      <c r="AX136" s="11" t="s">
        <v>69</v>
      </c>
      <c r="AY136" s="243" t="s">
        <v>120</v>
      </c>
    </row>
    <row r="137" s="12" customFormat="1">
      <c r="B137" s="244"/>
      <c r="C137" s="245"/>
      <c r="D137" s="234" t="s">
        <v>129</v>
      </c>
      <c r="E137" s="246" t="s">
        <v>21</v>
      </c>
      <c r="F137" s="247" t="s">
        <v>141</v>
      </c>
      <c r="G137" s="245"/>
      <c r="H137" s="248">
        <v>58.380000000000003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129</v>
      </c>
      <c r="AU137" s="254" t="s">
        <v>78</v>
      </c>
      <c r="AV137" s="12" t="s">
        <v>127</v>
      </c>
      <c r="AW137" s="12" t="s">
        <v>33</v>
      </c>
      <c r="AX137" s="12" t="s">
        <v>74</v>
      </c>
      <c r="AY137" s="254" t="s">
        <v>120</v>
      </c>
    </row>
    <row r="138" s="1" customFormat="1" ht="16.5" customHeight="1">
      <c r="B138" s="45"/>
      <c r="C138" s="266" t="s">
        <v>237</v>
      </c>
      <c r="D138" s="266" t="s">
        <v>226</v>
      </c>
      <c r="E138" s="267" t="s">
        <v>238</v>
      </c>
      <c r="F138" s="268" t="s">
        <v>239</v>
      </c>
      <c r="G138" s="269" t="s">
        <v>215</v>
      </c>
      <c r="H138" s="270">
        <v>110.922</v>
      </c>
      <c r="I138" s="271"/>
      <c r="J138" s="272">
        <f>ROUND(I138*H138,2)</f>
        <v>0</v>
      </c>
      <c r="K138" s="268" t="s">
        <v>126</v>
      </c>
      <c r="L138" s="273"/>
      <c r="M138" s="274" t="s">
        <v>21</v>
      </c>
      <c r="N138" s="275" t="s">
        <v>40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164</v>
      </c>
      <c r="AT138" s="23" t="s">
        <v>226</v>
      </c>
      <c r="AU138" s="23" t="s">
        <v>78</v>
      </c>
      <c r="AY138" s="23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74</v>
      </c>
      <c r="BK138" s="231">
        <f>ROUND(I138*H138,2)</f>
        <v>0</v>
      </c>
      <c r="BL138" s="23" t="s">
        <v>127</v>
      </c>
      <c r="BM138" s="23" t="s">
        <v>240</v>
      </c>
    </row>
    <row r="139" s="11" customFormat="1">
      <c r="B139" s="232"/>
      <c r="C139" s="233"/>
      <c r="D139" s="234" t="s">
        <v>129</v>
      </c>
      <c r="E139" s="233"/>
      <c r="F139" s="236" t="s">
        <v>241</v>
      </c>
      <c r="G139" s="233"/>
      <c r="H139" s="237">
        <v>110.922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129</v>
      </c>
      <c r="AU139" s="243" t="s">
        <v>78</v>
      </c>
      <c r="AV139" s="11" t="s">
        <v>78</v>
      </c>
      <c r="AW139" s="11" t="s">
        <v>6</v>
      </c>
      <c r="AX139" s="11" t="s">
        <v>74</v>
      </c>
      <c r="AY139" s="243" t="s">
        <v>120</v>
      </c>
    </row>
    <row r="140" s="10" customFormat="1" ht="29.88" customHeight="1">
      <c r="B140" s="204"/>
      <c r="C140" s="205"/>
      <c r="D140" s="206" t="s">
        <v>68</v>
      </c>
      <c r="E140" s="218" t="s">
        <v>81</v>
      </c>
      <c r="F140" s="218" t="s">
        <v>242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SUM(P141:P142)</f>
        <v>0</v>
      </c>
      <c r="Q140" s="212"/>
      <c r="R140" s="213">
        <f>SUM(R141:R142)</f>
        <v>0</v>
      </c>
      <c r="S140" s="212"/>
      <c r="T140" s="214">
        <f>SUM(T141:T142)</f>
        <v>4.0700000000000003</v>
      </c>
      <c r="AR140" s="215" t="s">
        <v>74</v>
      </c>
      <c r="AT140" s="216" t="s">
        <v>68</v>
      </c>
      <c r="AU140" s="216" t="s">
        <v>74</v>
      </c>
      <c r="AY140" s="215" t="s">
        <v>120</v>
      </c>
      <c r="BK140" s="217">
        <f>SUM(BK141:BK142)</f>
        <v>0</v>
      </c>
    </row>
    <row r="141" s="1" customFormat="1" ht="25.5" customHeight="1">
      <c r="B141" s="45"/>
      <c r="C141" s="220" t="s">
        <v>243</v>
      </c>
      <c r="D141" s="220" t="s">
        <v>122</v>
      </c>
      <c r="E141" s="221" t="s">
        <v>244</v>
      </c>
      <c r="F141" s="222" t="s">
        <v>245</v>
      </c>
      <c r="G141" s="223" t="s">
        <v>137</v>
      </c>
      <c r="H141" s="224">
        <v>1.8500000000000001</v>
      </c>
      <c r="I141" s="225"/>
      <c r="J141" s="226">
        <f>ROUND(I141*H141,2)</f>
        <v>0</v>
      </c>
      <c r="K141" s="222" t="s">
        <v>126</v>
      </c>
      <c r="L141" s="71"/>
      <c r="M141" s="227" t="s">
        <v>21</v>
      </c>
      <c r="N141" s="228" t="s">
        <v>40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2.2000000000000002</v>
      </c>
      <c r="T141" s="230">
        <f>S141*H141</f>
        <v>4.0700000000000003</v>
      </c>
      <c r="AR141" s="23" t="s">
        <v>127</v>
      </c>
      <c r="AT141" s="23" t="s">
        <v>122</v>
      </c>
      <c r="AU141" s="23" t="s">
        <v>78</v>
      </c>
      <c r="AY141" s="23" t="s">
        <v>120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74</v>
      </c>
      <c r="BK141" s="231">
        <f>ROUND(I141*H141,2)</f>
        <v>0</v>
      </c>
      <c r="BL141" s="23" t="s">
        <v>127</v>
      </c>
      <c r="BM141" s="23" t="s">
        <v>246</v>
      </c>
    </row>
    <row r="142" s="11" customFormat="1">
      <c r="B142" s="232"/>
      <c r="C142" s="233"/>
      <c r="D142" s="234" t="s">
        <v>129</v>
      </c>
      <c r="E142" s="235" t="s">
        <v>21</v>
      </c>
      <c r="F142" s="236" t="s">
        <v>247</v>
      </c>
      <c r="G142" s="233"/>
      <c r="H142" s="237">
        <v>1.8500000000000001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129</v>
      </c>
      <c r="AU142" s="243" t="s">
        <v>78</v>
      </c>
      <c r="AV142" s="11" t="s">
        <v>78</v>
      </c>
      <c r="AW142" s="11" t="s">
        <v>33</v>
      </c>
      <c r="AX142" s="11" t="s">
        <v>74</v>
      </c>
      <c r="AY142" s="243" t="s">
        <v>120</v>
      </c>
    </row>
    <row r="143" s="10" customFormat="1" ht="29.88" customHeight="1">
      <c r="B143" s="204"/>
      <c r="C143" s="205"/>
      <c r="D143" s="206" t="s">
        <v>68</v>
      </c>
      <c r="E143" s="218" t="s">
        <v>127</v>
      </c>
      <c r="F143" s="218" t="s">
        <v>248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SUM(P144:P148)</f>
        <v>0</v>
      </c>
      <c r="Q143" s="212"/>
      <c r="R143" s="213">
        <f>SUM(R144:R148)</f>
        <v>0</v>
      </c>
      <c r="S143" s="212"/>
      <c r="T143" s="214">
        <f>SUM(T144:T148)</f>
        <v>0</v>
      </c>
      <c r="AR143" s="215" t="s">
        <v>74</v>
      </c>
      <c r="AT143" s="216" t="s">
        <v>68</v>
      </c>
      <c r="AU143" s="216" t="s">
        <v>74</v>
      </c>
      <c r="AY143" s="215" t="s">
        <v>120</v>
      </c>
      <c r="BK143" s="217">
        <f>SUM(BK144:BK148)</f>
        <v>0</v>
      </c>
    </row>
    <row r="144" s="1" customFormat="1" ht="16.5" customHeight="1">
      <c r="B144" s="45"/>
      <c r="C144" s="220" t="s">
        <v>249</v>
      </c>
      <c r="D144" s="220" t="s">
        <v>122</v>
      </c>
      <c r="E144" s="221" t="s">
        <v>250</v>
      </c>
      <c r="F144" s="222" t="s">
        <v>251</v>
      </c>
      <c r="G144" s="223" t="s">
        <v>137</v>
      </c>
      <c r="H144" s="224">
        <v>19.460000000000001</v>
      </c>
      <c r="I144" s="225"/>
      <c r="J144" s="226">
        <f>ROUND(I144*H144,2)</f>
        <v>0</v>
      </c>
      <c r="K144" s="222" t="s">
        <v>126</v>
      </c>
      <c r="L144" s="71"/>
      <c r="M144" s="227" t="s">
        <v>21</v>
      </c>
      <c r="N144" s="228" t="s">
        <v>40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127</v>
      </c>
      <c r="AT144" s="23" t="s">
        <v>122</v>
      </c>
      <c r="AU144" s="23" t="s">
        <v>78</v>
      </c>
      <c r="AY144" s="23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74</v>
      </c>
      <c r="BK144" s="231">
        <f>ROUND(I144*H144,2)</f>
        <v>0</v>
      </c>
      <c r="BL144" s="23" t="s">
        <v>127</v>
      </c>
      <c r="BM144" s="23" t="s">
        <v>252</v>
      </c>
    </row>
    <row r="145" s="11" customFormat="1">
      <c r="B145" s="232"/>
      <c r="C145" s="233"/>
      <c r="D145" s="234" t="s">
        <v>129</v>
      </c>
      <c r="E145" s="235" t="s">
        <v>21</v>
      </c>
      <c r="F145" s="236" t="s">
        <v>253</v>
      </c>
      <c r="G145" s="233"/>
      <c r="H145" s="237">
        <v>15.68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129</v>
      </c>
      <c r="AU145" s="243" t="s">
        <v>78</v>
      </c>
      <c r="AV145" s="11" t="s">
        <v>78</v>
      </c>
      <c r="AW145" s="11" t="s">
        <v>33</v>
      </c>
      <c r="AX145" s="11" t="s">
        <v>69</v>
      </c>
      <c r="AY145" s="243" t="s">
        <v>120</v>
      </c>
    </row>
    <row r="146" s="11" customFormat="1">
      <c r="B146" s="232"/>
      <c r="C146" s="233"/>
      <c r="D146" s="234" t="s">
        <v>129</v>
      </c>
      <c r="E146" s="235" t="s">
        <v>21</v>
      </c>
      <c r="F146" s="236" t="s">
        <v>254</v>
      </c>
      <c r="G146" s="233"/>
      <c r="H146" s="237">
        <v>1.44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129</v>
      </c>
      <c r="AU146" s="243" t="s">
        <v>78</v>
      </c>
      <c r="AV146" s="11" t="s">
        <v>78</v>
      </c>
      <c r="AW146" s="11" t="s">
        <v>33</v>
      </c>
      <c r="AX146" s="11" t="s">
        <v>69</v>
      </c>
      <c r="AY146" s="243" t="s">
        <v>120</v>
      </c>
    </row>
    <row r="147" s="11" customFormat="1">
      <c r="B147" s="232"/>
      <c r="C147" s="233"/>
      <c r="D147" s="234" t="s">
        <v>129</v>
      </c>
      <c r="E147" s="235" t="s">
        <v>21</v>
      </c>
      <c r="F147" s="236" t="s">
        <v>255</v>
      </c>
      <c r="G147" s="233"/>
      <c r="H147" s="237">
        <v>2.3399999999999999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129</v>
      </c>
      <c r="AU147" s="243" t="s">
        <v>78</v>
      </c>
      <c r="AV147" s="11" t="s">
        <v>78</v>
      </c>
      <c r="AW147" s="11" t="s">
        <v>33</v>
      </c>
      <c r="AX147" s="11" t="s">
        <v>69</v>
      </c>
      <c r="AY147" s="243" t="s">
        <v>120</v>
      </c>
    </row>
    <row r="148" s="12" customFormat="1">
      <c r="B148" s="244"/>
      <c r="C148" s="245"/>
      <c r="D148" s="234" t="s">
        <v>129</v>
      </c>
      <c r="E148" s="246" t="s">
        <v>21</v>
      </c>
      <c r="F148" s="247" t="s">
        <v>141</v>
      </c>
      <c r="G148" s="245"/>
      <c r="H148" s="248">
        <v>19.460000000000001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129</v>
      </c>
      <c r="AU148" s="254" t="s">
        <v>78</v>
      </c>
      <c r="AV148" s="12" t="s">
        <v>127</v>
      </c>
      <c r="AW148" s="12" t="s">
        <v>33</v>
      </c>
      <c r="AX148" s="12" t="s">
        <v>74</v>
      </c>
      <c r="AY148" s="254" t="s">
        <v>120</v>
      </c>
    </row>
    <row r="149" s="10" customFormat="1" ht="29.88" customHeight="1">
      <c r="B149" s="204"/>
      <c r="C149" s="205"/>
      <c r="D149" s="206" t="s">
        <v>68</v>
      </c>
      <c r="E149" s="218" t="s">
        <v>164</v>
      </c>
      <c r="F149" s="218" t="s">
        <v>256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SUM(P150:P274)</f>
        <v>0</v>
      </c>
      <c r="Q149" s="212"/>
      <c r="R149" s="213">
        <f>SUM(R150:R274)</f>
        <v>9.1624499999999962</v>
      </c>
      <c r="S149" s="212"/>
      <c r="T149" s="214">
        <f>SUM(T150:T274)</f>
        <v>0</v>
      </c>
      <c r="AR149" s="215" t="s">
        <v>74</v>
      </c>
      <c r="AT149" s="216" t="s">
        <v>68</v>
      </c>
      <c r="AU149" s="216" t="s">
        <v>74</v>
      </c>
      <c r="AY149" s="215" t="s">
        <v>120</v>
      </c>
      <c r="BK149" s="217">
        <f>SUM(BK150:BK274)</f>
        <v>0</v>
      </c>
    </row>
    <row r="150" s="1" customFormat="1" ht="25.5" customHeight="1">
      <c r="B150" s="45"/>
      <c r="C150" s="220" t="s">
        <v>257</v>
      </c>
      <c r="D150" s="220" t="s">
        <v>122</v>
      </c>
      <c r="E150" s="221" t="s">
        <v>258</v>
      </c>
      <c r="F150" s="222" t="s">
        <v>259</v>
      </c>
      <c r="G150" s="223" t="s">
        <v>260</v>
      </c>
      <c r="H150" s="224">
        <v>2</v>
      </c>
      <c r="I150" s="225"/>
      <c r="J150" s="226">
        <f>ROUND(I150*H150,2)</f>
        <v>0</v>
      </c>
      <c r="K150" s="222" t="s">
        <v>126</v>
      </c>
      <c r="L150" s="71"/>
      <c r="M150" s="227" t="s">
        <v>21</v>
      </c>
      <c r="N150" s="228" t="s">
        <v>40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127</v>
      </c>
      <c r="AT150" s="23" t="s">
        <v>122</v>
      </c>
      <c r="AU150" s="23" t="s">
        <v>78</v>
      </c>
      <c r="AY150" s="23" t="s">
        <v>120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74</v>
      </c>
      <c r="BK150" s="231">
        <f>ROUND(I150*H150,2)</f>
        <v>0</v>
      </c>
      <c r="BL150" s="23" t="s">
        <v>127</v>
      </c>
      <c r="BM150" s="23" t="s">
        <v>261</v>
      </c>
    </row>
    <row r="151" s="1" customFormat="1" ht="25.5" customHeight="1">
      <c r="B151" s="45"/>
      <c r="C151" s="220" t="s">
        <v>262</v>
      </c>
      <c r="D151" s="220" t="s">
        <v>122</v>
      </c>
      <c r="E151" s="221" t="s">
        <v>263</v>
      </c>
      <c r="F151" s="222" t="s">
        <v>264</v>
      </c>
      <c r="G151" s="223" t="s">
        <v>125</v>
      </c>
      <c r="H151" s="224">
        <v>9</v>
      </c>
      <c r="I151" s="225"/>
      <c r="J151" s="226">
        <f>ROUND(I151*H151,2)</f>
        <v>0</v>
      </c>
      <c r="K151" s="222" t="s">
        <v>126</v>
      </c>
      <c r="L151" s="71"/>
      <c r="M151" s="227" t="s">
        <v>21</v>
      </c>
      <c r="N151" s="228" t="s">
        <v>40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127</v>
      </c>
      <c r="AT151" s="23" t="s">
        <v>122</v>
      </c>
      <c r="AU151" s="23" t="s">
        <v>78</v>
      </c>
      <c r="AY151" s="23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74</v>
      </c>
      <c r="BK151" s="231">
        <f>ROUND(I151*H151,2)</f>
        <v>0</v>
      </c>
      <c r="BL151" s="23" t="s">
        <v>127</v>
      </c>
      <c r="BM151" s="23" t="s">
        <v>265</v>
      </c>
    </row>
    <row r="152" s="1" customFormat="1" ht="16.5" customHeight="1">
      <c r="B152" s="45"/>
      <c r="C152" s="266" t="s">
        <v>266</v>
      </c>
      <c r="D152" s="266" t="s">
        <v>226</v>
      </c>
      <c r="E152" s="267" t="s">
        <v>267</v>
      </c>
      <c r="F152" s="268" t="s">
        <v>268</v>
      </c>
      <c r="G152" s="269" t="s">
        <v>260</v>
      </c>
      <c r="H152" s="270">
        <v>4</v>
      </c>
      <c r="I152" s="271"/>
      <c r="J152" s="272">
        <f>ROUND(I152*H152,2)</f>
        <v>0</v>
      </c>
      <c r="K152" s="268" t="s">
        <v>126</v>
      </c>
      <c r="L152" s="273"/>
      <c r="M152" s="274" t="s">
        <v>21</v>
      </c>
      <c r="N152" s="275" t="s">
        <v>40</v>
      </c>
      <c r="O152" s="46"/>
      <c r="P152" s="229">
        <f>O152*H152</f>
        <v>0</v>
      </c>
      <c r="Q152" s="229">
        <v>0.078200000000000006</v>
      </c>
      <c r="R152" s="229">
        <f>Q152*H152</f>
        <v>0.31280000000000002</v>
      </c>
      <c r="S152" s="229">
        <v>0</v>
      </c>
      <c r="T152" s="230">
        <f>S152*H152</f>
        <v>0</v>
      </c>
      <c r="AR152" s="23" t="s">
        <v>164</v>
      </c>
      <c r="AT152" s="23" t="s">
        <v>226</v>
      </c>
      <c r="AU152" s="23" t="s">
        <v>78</v>
      </c>
      <c r="AY152" s="23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74</v>
      </c>
      <c r="BK152" s="231">
        <f>ROUND(I152*H152,2)</f>
        <v>0</v>
      </c>
      <c r="BL152" s="23" t="s">
        <v>127</v>
      </c>
      <c r="BM152" s="23" t="s">
        <v>269</v>
      </c>
    </row>
    <row r="153" s="1" customFormat="1">
      <c r="B153" s="45"/>
      <c r="C153" s="73"/>
      <c r="D153" s="234" t="s">
        <v>270</v>
      </c>
      <c r="E153" s="73"/>
      <c r="F153" s="276" t="s">
        <v>271</v>
      </c>
      <c r="G153" s="73"/>
      <c r="H153" s="73"/>
      <c r="I153" s="190"/>
      <c r="J153" s="73"/>
      <c r="K153" s="73"/>
      <c r="L153" s="71"/>
      <c r="M153" s="277"/>
      <c r="N153" s="46"/>
      <c r="O153" s="46"/>
      <c r="P153" s="46"/>
      <c r="Q153" s="46"/>
      <c r="R153" s="46"/>
      <c r="S153" s="46"/>
      <c r="T153" s="94"/>
      <c r="AT153" s="23" t="s">
        <v>270</v>
      </c>
      <c r="AU153" s="23" t="s">
        <v>78</v>
      </c>
    </row>
    <row r="154" s="1" customFormat="1" ht="25.5" customHeight="1">
      <c r="B154" s="45"/>
      <c r="C154" s="220" t="s">
        <v>272</v>
      </c>
      <c r="D154" s="220" t="s">
        <v>122</v>
      </c>
      <c r="E154" s="221" t="s">
        <v>273</v>
      </c>
      <c r="F154" s="222" t="s">
        <v>274</v>
      </c>
      <c r="G154" s="223" t="s">
        <v>125</v>
      </c>
      <c r="H154" s="224">
        <v>208</v>
      </c>
      <c r="I154" s="225"/>
      <c r="J154" s="226">
        <f>ROUND(I154*H154,2)</f>
        <v>0</v>
      </c>
      <c r="K154" s="222" t="s">
        <v>126</v>
      </c>
      <c r="L154" s="71"/>
      <c r="M154" s="227" t="s">
        <v>21</v>
      </c>
      <c r="N154" s="228" t="s">
        <v>40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127</v>
      </c>
      <c r="AT154" s="23" t="s">
        <v>122</v>
      </c>
      <c r="AU154" s="23" t="s">
        <v>78</v>
      </c>
      <c r="AY154" s="23" t="s">
        <v>120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74</v>
      </c>
      <c r="BK154" s="231">
        <f>ROUND(I154*H154,2)</f>
        <v>0</v>
      </c>
      <c r="BL154" s="23" t="s">
        <v>127</v>
      </c>
      <c r="BM154" s="23" t="s">
        <v>275</v>
      </c>
    </row>
    <row r="155" s="1" customFormat="1" ht="16.5" customHeight="1">
      <c r="B155" s="45"/>
      <c r="C155" s="266" t="s">
        <v>276</v>
      </c>
      <c r="D155" s="266" t="s">
        <v>226</v>
      </c>
      <c r="E155" s="267" t="s">
        <v>277</v>
      </c>
      <c r="F155" s="268" t="s">
        <v>278</v>
      </c>
      <c r="G155" s="269" t="s">
        <v>260</v>
      </c>
      <c r="H155" s="270">
        <v>42</v>
      </c>
      <c r="I155" s="271"/>
      <c r="J155" s="272">
        <f>ROUND(I155*H155,2)</f>
        <v>0</v>
      </c>
      <c r="K155" s="268" t="s">
        <v>126</v>
      </c>
      <c r="L155" s="273"/>
      <c r="M155" s="274" t="s">
        <v>21</v>
      </c>
      <c r="N155" s="275" t="s">
        <v>40</v>
      </c>
      <c r="O155" s="46"/>
      <c r="P155" s="229">
        <f>O155*H155</f>
        <v>0</v>
      </c>
      <c r="Q155" s="229">
        <v>0.095390000000000003</v>
      </c>
      <c r="R155" s="229">
        <f>Q155*H155</f>
        <v>4.0063800000000001</v>
      </c>
      <c r="S155" s="229">
        <v>0</v>
      </c>
      <c r="T155" s="230">
        <f>S155*H155</f>
        <v>0</v>
      </c>
      <c r="AR155" s="23" t="s">
        <v>164</v>
      </c>
      <c r="AT155" s="23" t="s">
        <v>226</v>
      </c>
      <c r="AU155" s="23" t="s">
        <v>78</v>
      </c>
      <c r="AY155" s="23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74</v>
      </c>
      <c r="BK155" s="231">
        <f>ROUND(I155*H155,2)</f>
        <v>0</v>
      </c>
      <c r="BL155" s="23" t="s">
        <v>127</v>
      </c>
      <c r="BM155" s="23" t="s">
        <v>279</v>
      </c>
    </row>
    <row r="156" s="1" customFormat="1">
      <c r="B156" s="45"/>
      <c r="C156" s="73"/>
      <c r="D156" s="234" t="s">
        <v>270</v>
      </c>
      <c r="E156" s="73"/>
      <c r="F156" s="276" t="s">
        <v>271</v>
      </c>
      <c r="G156" s="73"/>
      <c r="H156" s="73"/>
      <c r="I156" s="190"/>
      <c r="J156" s="73"/>
      <c r="K156" s="73"/>
      <c r="L156" s="71"/>
      <c r="M156" s="277"/>
      <c r="N156" s="46"/>
      <c r="O156" s="46"/>
      <c r="P156" s="46"/>
      <c r="Q156" s="46"/>
      <c r="R156" s="46"/>
      <c r="S156" s="46"/>
      <c r="T156" s="94"/>
      <c r="AT156" s="23" t="s">
        <v>270</v>
      </c>
      <c r="AU156" s="23" t="s">
        <v>78</v>
      </c>
    </row>
    <row r="157" s="1" customFormat="1" ht="25.5" customHeight="1">
      <c r="B157" s="45"/>
      <c r="C157" s="220" t="s">
        <v>280</v>
      </c>
      <c r="D157" s="220" t="s">
        <v>122</v>
      </c>
      <c r="E157" s="221" t="s">
        <v>281</v>
      </c>
      <c r="F157" s="222" t="s">
        <v>282</v>
      </c>
      <c r="G157" s="223" t="s">
        <v>260</v>
      </c>
      <c r="H157" s="224">
        <v>4</v>
      </c>
      <c r="I157" s="225"/>
      <c r="J157" s="226">
        <f>ROUND(I157*H157,2)</f>
        <v>0</v>
      </c>
      <c r="K157" s="222" t="s">
        <v>126</v>
      </c>
      <c r="L157" s="71"/>
      <c r="M157" s="227" t="s">
        <v>21</v>
      </c>
      <c r="N157" s="228" t="s">
        <v>40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127</v>
      </c>
      <c r="AT157" s="23" t="s">
        <v>122</v>
      </c>
      <c r="AU157" s="23" t="s">
        <v>78</v>
      </c>
      <c r="AY157" s="23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74</v>
      </c>
      <c r="BK157" s="231">
        <f>ROUND(I157*H157,2)</f>
        <v>0</v>
      </c>
      <c r="BL157" s="23" t="s">
        <v>127</v>
      </c>
      <c r="BM157" s="23" t="s">
        <v>283</v>
      </c>
    </row>
    <row r="158" s="1" customFormat="1" ht="16.5" customHeight="1">
      <c r="B158" s="45"/>
      <c r="C158" s="266" t="s">
        <v>284</v>
      </c>
      <c r="D158" s="266" t="s">
        <v>226</v>
      </c>
      <c r="E158" s="267" t="s">
        <v>285</v>
      </c>
      <c r="F158" s="268" t="s">
        <v>286</v>
      </c>
      <c r="G158" s="269" t="s">
        <v>287</v>
      </c>
      <c r="H158" s="270">
        <v>1</v>
      </c>
      <c r="I158" s="271"/>
      <c r="J158" s="272">
        <f>ROUND(I158*H158,2)</f>
        <v>0</v>
      </c>
      <c r="K158" s="268" t="s">
        <v>21</v>
      </c>
      <c r="L158" s="273"/>
      <c r="M158" s="274" t="s">
        <v>21</v>
      </c>
      <c r="N158" s="275" t="s">
        <v>40</v>
      </c>
      <c r="O158" s="46"/>
      <c r="P158" s="229">
        <f>O158*H158</f>
        <v>0</v>
      </c>
      <c r="Q158" s="229">
        <v>0.0074999999999999997</v>
      </c>
      <c r="R158" s="229">
        <f>Q158*H158</f>
        <v>0.0074999999999999997</v>
      </c>
      <c r="S158" s="229">
        <v>0</v>
      </c>
      <c r="T158" s="230">
        <f>S158*H158</f>
        <v>0</v>
      </c>
      <c r="AR158" s="23" t="s">
        <v>164</v>
      </c>
      <c r="AT158" s="23" t="s">
        <v>226</v>
      </c>
      <c r="AU158" s="23" t="s">
        <v>78</v>
      </c>
      <c r="AY158" s="23" t="s">
        <v>120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74</v>
      </c>
      <c r="BK158" s="231">
        <f>ROUND(I158*H158,2)</f>
        <v>0</v>
      </c>
      <c r="BL158" s="23" t="s">
        <v>127</v>
      </c>
      <c r="BM158" s="23" t="s">
        <v>288</v>
      </c>
    </row>
    <row r="159" s="1" customFormat="1">
      <c r="B159" s="45"/>
      <c r="C159" s="73"/>
      <c r="D159" s="234" t="s">
        <v>270</v>
      </c>
      <c r="E159" s="73"/>
      <c r="F159" s="276" t="s">
        <v>271</v>
      </c>
      <c r="G159" s="73"/>
      <c r="H159" s="73"/>
      <c r="I159" s="190"/>
      <c r="J159" s="73"/>
      <c r="K159" s="73"/>
      <c r="L159" s="71"/>
      <c r="M159" s="277"/>
      <c r="N159" s="46"/>
      <c r="O159" s="46"/>
      <c r="P159" s="46"/>
      <c r="Q159" s="46"/>
      <c r="R159" s="46"/>
      <c r="S159" s="46"/>
      <c r="T159" s="94"/>
      <c r="AT159" s="23" t="s">
        <v>270</v>
      </c>
      <c r="AU159" s="23" t="s">
        <v>78</v>
      </c>
    </row>
    <row r="160" s="1" customFormat="1" ht="16.5" customHeight="1">
      <c r="B160" s="45"/>
      <c r="C160" s="266" t="s">
        <v>289</v>
      </c>
      <c r="D160" s="266" t="s">
        <v>226</v>
      </c>
      <c r="E160" s="267" t="s">
        <v>290</v>
      </c>
      <c r="F160" s="268" t="s">
        <v>291</v>
      </c>
      <c r="G160" s="269" t="s">
        <v>287</v>
      </c>
      <c r="H160" s="270">
        <v>1</v>
      </c>
      <c r="I160" s="271"/>
      <c r="J160" s="272">
        <f>ROUND(I160*H160,2)</f>
        <v>0</v>
      </c>
      <c r="K160" s="268" t="s">
        <v>21</v>
      </c>
      <c r="L160" s="273"/>
      <c r="M160" s="274" t="s">
        <v>21</v>
      </c>
      <c r="N160" s="275" t="s">
        <v>40</v>
      </c>
      <c r="O160" s="46"/>
      <c r="P160" s="229">
        <f>O160*H160</f>
        <v>0</v>
      </c>
      <c r="Q160" s="229">
        <v>0.0080000000000000002</v>
      </c>
      <c r="R160" s="229">
        <f>Q160*H160</f>
        <v>0.0080000000000000002</v>
      </c>
      <c r="S160" s="229">
        <v>0</v>
      </c>
      <c r="T160" s="230">
        <f>S160*H160</f>
        <v>0</v>
      </c>
      <c r="AR160" s="23" t="s">
        <v>164</v>
      </c>
      <c r="AT160" s="23" t="s">
        <v>226</v>
      </c>
      <c r="AU160" s="23" t="s">
        <v>78</v>
      </c>
      <c r="AY160" s="23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74</v>
      </c>
      <c r="BK160" s="231">
        <f>ROUND(I160*H160,2)</f>
        <v>0</v>
      </c>
      <c r="BL160" s="23" t="s">
        <v>127</v>
      </c>
      <c r="BM160" s="23" t="s">
        <v>292</v>
      </c>
    </row>
    <row r="161" s="1" customFormat="1">
      <c r="B161" s="45"/>
      <c r="C161" s="73"/>
      <c r="D161" s="234" t="s">
        <v>270</v>
      </c>
      <c r="E161" s="73"/>
      <c r="F161" s="276" t="s">
        <v>271</v>
      </c>
      <c r="G161" s="73"/>
      <c r="H161" s="73"/>
      <c r="I161" s="190"/>
      <c r="J161" s="73"/>
      <c r="K161" s="73"/>
      <c r="L161" s="71"/>
      <c r="M161" s="277"/>
      <c r="N161" s="46"/>
      <c r="O161" s="46"/>
      <c r="P161" s="46"/>
      <c r="Q161" s="46"/>
      <c r="R161" s="46"/>
      <c r="S161" s="46"/>
      <c r="T161" s="94"/>
      <c r="AT161" s="23" t="s">
        <v>270</v>
      </c>
      <c r="AU161" s="23" t="s">
        <v>78</v>
      </c>
    </row>
    <row r="162" s="1" customFormat="1" ht="16.5" customHeight="1">
      <c r="B162" s="45"/>
      <c r="C162" s="266" t="s">
        <v>293</v>
      </c>
      <c r="D162" s="266" t="s">
        <v>226</v>
      </c>
      <c r="E162" s="267" t="s">
        <v>294</v>
      </c>
      <c r="F162" s="268" t="s">
        <v>295</v>
      </c>
      <c r="G162" s="269" t="s">
        <v>287</v>
      </c>
      <c r="H162" s="270">
        <v>2</v>
      </c>
      <c r="I162" s="271"/>
      <c r="J162" s="272">
        <f>ROUND(I162*H162,2)</f>
        <v>0</v>
      </c>
      <c r="K162" s="268" t="s">
        <v>21</v>
      </c>
      <c r="L162" s="273"/>
      <c r="M162" s="274" t="s">
        <v>21</v>
      </c>
      <c r="N162" s="275" t="s">
        <v>40</v>
      </c>
      <c r="O162" s="46"/>
      <c r="P162" s="229">
        <f>O162*H162</f>
        <v>0</v>
      </c>
      <c r="Q162" s="229">
        <v>0.0067000000000000002</v>
      </c>
      <c r="R162" s="229">
        <f>Q162*H162</f>
        <v>0.013400000000000001</v>
      </c>
      <c r="S162" s="229">
        <v>0</v>
      </c>
      <c r="T162" s="230">
        <f>S162*H162</f>
        <v>0</v>
      </c>
      <c r="AR162" s="23" t="s">
        <v>164</v>
      </c>
      <c r="AT162" s="23" t="s">
        <v>226</v>
      </c>
      <c r="AU162" s="23" t="s">
        <v>78</v>
      </c>
      <c r="AY162" s="23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74</v>
      </c>
      <c r="BK162" s="231">
        <f>ROUND(I162*H162,2)</f>
        <v>0</v>
      </c>
      <c r="BL162" s="23" t="s">
        <v>127</v>
      </c>
      <c r="BM162" s="23" t="s">
        <v>296</v>
      </c>
    </row>
    <row r="163" s="1" customFormat="1">
      <c r="B163" s="45"/>
      <c r="C163" s="73"/>
      <c r="D163" s="234" t="s">
        <v>270</v>
      </c>
      <c r="E163" s="73"/>
      <c r="F163" s="276" t="s">
        <v>271</v>
      </c>
      <c r="G163" s="73"/>
      <c r="H163" s="73"/>
      <c r="I163" s="190"/>
      <c r="J163" s="73"/>
      <c r="K163" s="73"/>
      <c r="L163" s="71"/>
      <c r="M163" s="277"/>
      <c r="N163" s="46"/>
      <c r="O163" s="46"/>
      <c r="P163" s="46"/>
      <c r="Q163" s="46"/>
      <c r="R163" s="46"/>
      <c r="S163" s="46"/>
      <c r="T163" s="94"/>
      <c r="AT163" s="23" t="s">
        <v>270</v>
      </c>
      <c r="AU163" s="23" t="s">
        <v>78</v>
      </c>
    </row>
    <row r="164" s="1" customFormat="1" ht="16.5" customHeight="1">
      <c r="B164" s="45"/>
      <c r="C164" s="220" t="s">
        <v>297</v>
      </c>
      <c r="D164" s="220" t="s">
        <v>122</v>
      </c>
      <c r="E164" s="221" t="s">
        <v>298</v>
      </c>
      <c r="F164" s="222" t="s">
        <v>299</v>
      </c>
      <c r="G164" s="223" t="s">
        <v>260</v>
      </c>
      <c r="H164" s="224">
        <v>3</v>
      </c>
      <c r="I164" s="225"/>
      <c r="J164" s="226">
        <f>ROUND(I164*H164,2)</f>
        <v>0</v>
      </c>
      <c r="K164" s="222" t="s">
        <v>126</v>
      </c>
      <c r="L164" s="71"/>
      <c r="M164" s="227" t="s">
        <v>21</v>
      </c>
      <c r="N164" s="228" t="s">
        <v>40</v>
      </c>
      <c r="O164" s="46"/>
      <c r="P164" s="229">
        <f>O164*H164</f>
        <v>0</v>
      </c>
      <c r="Q164" s="229">
        <v>0.00167</v>
      </c>
      <c r="R164" s="229">
        <f>Q164*H164</f>
        <v>0.0050100000000000006</v>
      </c>
      <c r="S164" s="229">
        <v>0</v>
      </c>
      <c r="T164" s="230">
        <f>S164*H164</f>
        <v>0</v>
      </c>
      <c r="AR164" s="23" t="s">
        <v>127</v>
      </c>
      <c r="AT164" s="23" t="s">
        <v>122</v>
      </c>
      <c r="AU164" s="23" t="s">
        <v>78</v>
      </c>
      <c r="AY164" s="23" t="s">
        <v>120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74</v>
      </c>
      <c r="BK164" s="231">
        <f>ROUND(I164*H164,2)</f>
        <v>0</v>
      </c>
      <c r="BL164" s="23" t="s">
        <v>127</v>
      </c>
      <c r="BM164" s="23" t="s">
        <v>300</v>
      </c>
    </row>
    <row r="165" s="1" customFormat="1" ht="16.5" customHeight="1">
      <c r="B165" s="45"/>
      <c r="C165" s="266" t="s">
        <v>301</v>
      </c>
      <c r="D165" s="266" t="s">
        <v>226</v>
      </c>
      <c r="E165" s="267" t="s">
        <v>302</v>
      </c>
      <c r="F165" s="268" t="s">
        <v>303</v>
      </c>
      <c r="G165" s="269" t="s">
        <v>287</v>
      </c>
      <c r="H165" s="270">
        <v>1</v>
      </c>
      <c r="I165" s="271"/>
      <c r="J165" s="272">
        <f>ROUND(I165*H165,2)</f>
        <v>0</v>
      </c>
      <c r="K165" s="268" t="s">
        <v>21</v>
      </c>
      <c r="L165" s="273"/>
      <c r="M165" s="274" t="s">
        <v>21</v>
      </c>
      <c r="N165" s="275" t="s">
        <v>40</v>
      </c>
      <c r="O165" s="46"/>
      <c r="P165" s="229">
        <f>O165*H165</f>
        <v>0</v>
      </c>
      <c r="Q165" s="229">
        <v>0.0070000000000000001</v>
      </c>
      <c r="R165" s="229">
        <f>Q165*H165</f>
        <v>0.0070000000000000001</v>
      </c>
      <c r="S165" s="229">
        <v>0</v>
      </c>
      <c r="T165" s="230">
        <f>S165*H165</f>
        <v>0</v>
      </c>
      <c r="AR165" s="23" t="s">
        <v>164</v>
      </c>
      <c r="AT165" s="23" t="s">
        <v>226</v>
      </c>
      <c r="AU165" s="23" t="s">
        <v>78</v>
      </c>
      <c r="AY165" s="23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74</v>
      </c>
      <c r="BK165" s="231">
        <f>ROUND(I165*H165,2)</f>
        <v>0</v>
      </c>
      <c r="BL165" s="23" t="s">
        <v>127</v>
      </c>
      <c r="BM165" s="23" t="s">
        <v>304</v>
      </c>
    </row>
    <row r="166" s="1" customFormat="1">
      <c r="B166" s="45"/>
      <c r="C166" s="73"/>
      <c r="D166" s="234" t="s">
        <v>270</v>
      </c>
      <c r="E166" s="73"/>
      <c r="F166" s="276" t="s">
        <v>271</v>
      </c>
      <c r="G166" s="73"/>
      <c r="H166" s="73"/>
      <c r="I166" s="190"/>
      <c r="J166" s="73"/>
      <c r="K166" s="73"/>
      <c r="L166" s="71"/>
      <c r="M166" s="277"/>
      <c r="N166" s="46"/>
      <c r="O166" s="46"/>
      <c r="P166" s="46"/>
      <c r="Q166" s="46"/>
      <c r="R166" s="46"/>
      <c r="S166" s="46"/>
      <c r="T166" s="94"/>
      <c r="AT166" s="23" t="s">
        <v>270</v>
      </c>
      <c r="AU166" s="23" t="s">
        <v>78</v>
      </c>
    </row>
    <row r="167" s="1" customFormat="1" ht="16.5" customHeight="1">
      <c r="B167" s="45"/>
      <c r="C167" s="266" t="s">
        <v>305</v>
      </c>
      <c r="D167" s="266" t="s">
        <v>226</v>
      </c>
      <c r="E167" s="267" t="s">
        <v>306</v>
      </c>
      <c r="F167" s="268" t="s">
        <v>307</v>
      </c>
      <c r="G167" s="269" t="s">
        <v>287</v>
      </c>
      <c r="H167" s="270">
        <v>1</v>
      </c>
      <c r="I167" s="271"/>
      <c r="J167" s="272">
        <f>ROUND(I167*H167,2)</f>
        <v>0</v>
      </c>
      <c r="K167" s="268" t="s">
        <v>21</v>
      </c>
      <c r="L167" s="273"/>
      <c r="M167" s="274" t="s">
        <v>21</v>
      </c>
      <c r="N167" s="275" t="s">
        <v>40</v>
      </c>
      <c r="O167" s="46"/>
      <c r="P167" s="229">
        <f>O167*H167</f>
        <v>0</v>
      </c>
      <c r="Q167" s="229">
        <v>0.012999999999999999</v>
      </c>
      <c r="R167" s="229">
        <f>Q167*H167</f>
        <v>0.012999999999999999</v>
      </c>
      <c r="S167" s="229">
        <v>0</v>
      </c>
      <c r="T167" s="230">
        <f>S167*H167</f>
        <v>0</v>
      </c>
      <c r="AR167" s="23" t="s">
        <v>164</v>
      </c>
      <c r="AT167" s="23" t="s">
        <v>226</v>
      </c>
      <c r="AU167" s="23" t="s">
        <v>78</v>
      </c>
      <c r="AY167" s="23" t="s">
        <v>120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74</v>
      </c>
      <c r="BK167" s="231">
        <f>ROUND(I167*H167,2)</f>
        <v>0</v>
      </c>
      <c r="BL167" s="23" t="s">
        <v>127</v>
      </c>
      <c r="BM167" s="23" t="s">
        <v>308</v>
      </c>
    </row>
    <row r="168" s="1" customFormat="1">
      <c r="B168" s="45"/>
      <c r="C168" s="73"/>
      <c r="D168" s="234" t="s">
        <v>270</v>
      </c>
      <c r="E168" s="73"/>
      <c r="F168" s="276" t="s">
        <v>271</v>
      </c>
      <c r="G168" s="73"/>
      <c r="H168" s="73"/>
      <c r="I168" s="190"/>
      <c r="J168" s="73"/>
      <c r="K168" s="73"/>
      <c r="L168" s="71"/>
      <c r="M168" s="277"/>
      <c r="N168" s="46"/>
      <c r="O168" s="46"/>
      <c r="P168" s="46"/>
      <c r="Q168" s="46"/>
      <c r="R168" s="46"/>
      <c r="S168" s="46"/>
      <c r="T168" s="94"/>
      <c r="AT168" s="23" t="s">
        <v>270</v>
      </c>
      <c r="AU168" s="23" t="s">
        <v>78</v>
      </c>
    </row>
    <row r="169" s="1" customFormat="1" ht="16.5" customHeight="1">
      <c r="B169" s="45"/>
      <c r="C169" s="266" t="s">
        <v>309</v>
      </c>
      <c r="D169" s="266" t="s">
        <v>226</v>
      </c>
      <c r="E169" s="267" t="s">
        <v>310</v>
      </c>
      <c r="F169" s="268" t="s">
        <v>311</v>
      </c>
      <c r="G169" s="269" t="s">
        <v>287</v>
      </c>
      <c r="H169" s="270">
        <v>1</v>
      </c>
      <c r="I169" s="271"/>
      <c r="J169" s="272">
        <f>ROUND(I169*H169,2)</f>
        <v>0</v>
      </c>
      <c r="K169" s="268" t="s">
        <v>21</v>
      </c>
      <c r="L169" s="273"/>
      <c r="M169" s="274" t="s">
        <v>21</v>
      </c>
      <c r="N169" s="275" t="s">
        <v>40</v>
      </c>
      <c r="O169" s="46"/>
      <c r="P169" s="229">
        <f>O169*H169</f>
        <v>0</v>
      </c>
      <c r="Q169" s="229">
        <v>0.0077999999999999996</v>
      </c>
      <c r="R169" s="229">
        <f>Q169*H169</f>
        <v>0.0077999999999999996</v>
      </c>
      <c r="S169" s="229">
        <v>0</v>
      </c>
      <c r="T169" s="230">
        <f>S169*H169</f>
        <v>0</v>
      </c>
      <c r="AR169" s="23" t="s">
        <v>164</v>
      </c>
      <c r="AT169" s="23" t="s">
        <v>226</v>
      </c>
      <c r="AU169" s="23" t="s">
        <v>78</v>
      </c>
      <c r="AY169" s="23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74</v>
      </c>
      <c r="BK169" s="231">
        <f>ROUND(I169*H169,2)</f>
        <v>0</v>
      </c>
      <c r="BL169" s="23" t="s">
        <v>127</v>
      </c>
      <c r="BM169" s="23" t="s">
        <v>312</v>
      </c>
    </row>
    <row r="170" s="1" customFormat="1">
      <c r="B170" s="45"/>
      <c r="C170" s="73"/>
      <c r="D170" s="234" t="s">
        <v>270</v>
      </c>
      <c r="E170" s="73"/>
      <c r="F170" s="276" t="s">
        <v>271</v>
      </c>
      <c r="G170" s="73"/>
      <c r="H170" s="73"/>
      <c r="I170" s="190"/>
      <c r="J170" s="73"/>
      <c r="K170" s="73"/>
      <c r="L170" s="71"/>
      <c r="M170" s="277"/>
      <c r="N170" s="46"/>
      <c r="O170" s="46"/>
      <c r="P170" s="46"/>
      <c r="Q170" s="46"/>
      <c r="R170" s="46"/>
      <c r="S170" s="46"/>
      <c r="T170" s="94"/>
      <c r="AT170" s="23" t="s">
        <v>270</v>
      </c>
      <c r="AU170" s="23" t="s">
        <v>78</v>
      </c>
    </row>
    <row r="171" s="1" customFormat="1" ht="25.5" customHeight="1">
      <c r="B171" s="45"/>
      <c r="C171" s="220" t="s">
        <v>313</v>
      </c>
      <c r="D171" s="220" t="s">
        <v>122</v>
      </c>
      <c r="E171" s="221" t="s">
        <v>314</v>
      </c>
      <c r="F171" s="222" t="s">
        <v>315</v>
      </c>
      <c r="G171" s="223" t="s">
        <v>260</v>
      </c>
      <c r="H171" s="224">
        <v>8</v>
      </c>
      <c r="I171" s="225"/>
      <c r="J171" s="226">
        <f>ROUND(I171*H171,2)</f>
        <v>0</v>
      </c>
      <c r="K171" s="222" t="s">
        <v>126</v>
      </c>
      <c r="L171" s="71"/>
      <c r="M171" s="227" t="s">
        <v>21</v>
      </c>
      <c r="N171" s="228" t="s">
        <v>40</v>
      </c>
      <c r="O171" s="46"/>
      <c r="P171" s="229">
        <f>O171*H171</f>
        <v>0</v>
      </c>
      <c r="Q171" s="229">
        <v>0.00021000000000000001</v>
      </c>
      <c r="R171" s="229">
        <f>Q171*H171</f>
        <v>0.0016800000000000001</v>
      </c>
      <c r="S171" s="229">
        <v>0</v>
      </c>
      <c r="T171" s="230">
        <f>S171*H171</f>
        <v>0</v>
      </c>
      <c r="AR171" s="23" t="s">
        <v>127</v>
      </c>
      <c r="AT171" s="23" t="s">
        <v>122</v>
      </c>
      <c r="AU171" s="23" t="s">
        <v>78</v>
      </c>
      <c r="AY171" s="23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74</v>
      </c>
      <c r="BK171" s="231">
        <f>ROUND(I171*H171,2)</f>
        <v>0</v>
      </c>
      <c r="BL171" s="23" t="s">
        <v>127</v>
      </c>
      <c r="BM171" s="23" t="s">
        <v>316</v>
      </c>
    </row>
    <row r="172" s="1" customFormat="1" ht="16.5" customHeight="1">
      <c r="B172" s="45"/>
      <c r="C172" s="266" t="s">
        <v>317</v>
      </c>
      <c r="D172" s="266" t="s">
        <v>226</v>
      </c>
      <c r="E172" s="267" t="s">
        <v>318</v>
      </c>
      <c r="F172" s="268" t="s">
        <v>319</v>
      </c>
      <c r="G172" s="269" t="s">
        <v>260</v>
      </c>
      <c r="H172" s="270">
        <v>8</v>
      </c>
      <c r="I172" s="271"/>
      <c r="J172" s="272">
        <f>ROUND(I172*H172,2)</f>
        <v>0</v>
      </c>
      <c r="K172" s="268" t="s">
        <v>126</v>
      </c>
      <c r="L172" s="273"/>
      <c r="M172" s="274" t="s">
        <v>21</v>
      </c>
      <c r="N172" s="275" t="s">
        <v>40</v>
      </c>
      <c r="O172" s="46"/>
      <c r="P172" s="229">
        <f>O172*H172</f>
        <v>0</v>
      </c>
      <c r="Q172" s="229">
        <v>0.00010000000000000001</v>
      </c>
      <c r="R172" s="229">
        <f>Q172*H172</f>
        <v>0.00080000000000000004</v>
      </c>
      <c r="S172" s="229">
        <v>0</v>
      </c>
      <c r="T172" s="230">
        <f>S172*H172</f>
        <v>0</v>
      </c>
      <c r="AR172" s="23" t="s">
        <v>164</v>
      </c>
      <c r="AT172" s="23" t="s">
        <v>226</v>
      </c>
      <c r="AU172" s="23" t="s">
        <v>78</v>
      </c>
      <c r="AY172" s="23" t="s">
        <v>120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74</v>
      </c>
      <c r="BK172" s="231">
        <f>ROUND(I172*H172,2)</f>
        <v>0</v>
      </c>
      <c r="BL172" s="23" t="s">
        <v>127</v>
      </c>
      <c r="BM172" s="23" t="s">
        <v>320</v>
      </c>
    </row>
    <row r="173" s="1" customFormat="1">
      <c r="B173" s="45"/>
      <c r="C173" s="73"/>
      <c r="D173" s="234" t="s">
        <v>270</v>
      </c>
      <c r="E173" s="73"/>
      <c r="F173" s="276" t="s">
        <v>271</v>
      </c>
      <c r="G173" s="73"/>
      <c r="H173" s="73"/>
      <c r="I173" s="190"/>
      <c r="J173" s="73"/>
      <c r="K173" s="73"/>
      <c r="L173" s="71"/>
      <c r="M173" s="277"/>
      <c r="N173" s="46"/>
      <c r="O173" s="46"/>
      <c r="P173" s="46"/>
      <c r="Q173" s="46"/>
      <c r="R173" s="46"/>
      <c r="S173" s="46"/>
      <c r="T173" s="94"/>
      <c r="AT173" s="23" t="s">
        <v>270</v>
      </c>
      <c r="AU173" s="23" t="s">
        <v>78</v>
      </c>
    </row>
    <row r="174" s="1" customFormat="1" ht="25.5" customHeight="1">
      <c r="B174" s="45"/>
      <c r="C174" s="220" t="s">
        <v>321</v>
      </c>
      <c r="D174" s="220" t="s">
        <v>122</v>
      </c>
      <c r="E174" s="221" t="s">
        <v>322</v>
      </c>
      <c r="F174" s="222" t="s">
        <v>323</v>
      </c>
      <c r="G174" s="223" t="s">
        <v>260</v>
      </c>
      <c r="H174" s="224">
        <v>22</v>
      </c>
      <c r="I174" s="225"/>
      <c r="J174" s="226">
        <f>ROUND(I174*H174,2)</f>
        <v>0</v>
      </c>
      <c r="K174" s="222" t="s">
        <v>126</v>
      </c>
      <c r="L174" s="71"/>
      <c r="M174" s="227" t="s">
        <v>21</v>
      </c>
      <c r="N174" s="228" t="s">
        <v>40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127</v>
      </c>
      <c r="AT174" s="23" t="s">
        <v>122</v>
      </c>
      <c r="AU174" s="23" t="s">
        <v>78</v>
      </c>
      <c r="AY174" s="23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74</v>
      </c>
      <c r="BK174" s="231">
        <f>ROUND(I174*H174,2)</f>
        <v>0</v>
      </c>
      <c r="BL174" s="23" t="s">
        <v>127</v>
      </c>
      <c r="BM174" s="23" t="s">
        <v>324</v>
      </c>
    </row>
    <row r="175" s="1" customFormat="1" ht="16.5" customHeight="1">
      <c r="B175" s="45"/>
      <c r="C175" s="266" t="s">
        <v>325</v>
      </c>
      <c r="D175" s="266" t="s">
        <v>226</v>
      </c>
      <c r="E175" s="267" t="s">
        <v>326</v>
      </c>
      <c r="F175" s="268" t="s">
        <v>327</v>
      </c>
      <c r="G175" s="269" t="s">
        <v>287</v>
      </c>
      <c r="H175" s="270">
        <v>7</v>
      </c>
      <c r="I175" s="271"/>
      <c r="J175" s="272">
        <f>ROUND(I175*H175,2)</f>
        <v>0</v>
      </c>
      <c r="K175" s="268" t="s">
        <v>21</v>
      </c>
      <c r="L175" s="273"/>
      <c r="M175" s="274" t="s">
        <v>21</v>
      </c>
      <c r="N175" s="275" t="s">
        <v>40</v>
      </c>
      <c r="O175" s="46"/>
      <c r="P175" s="229">
        <f>O175*H175</f>
        <v>0</v>
      </c>
      <c r="Q175" s="229">
        <v>0.0091000000000000004</v>
      </c>
      <c r="R175" s="229">
        <f>Q175*H175</f>
        <v>0.063700000000000007</v>
      </c>
      <c r="S175" s="229">
        <v>0</v>
      </c>
      <c r="T175" s="230">
        <f>S175*H175</f>
        <v>0</v>
      </c>
      <c r="AR175" s="23" t="s">
        <v>164</v>
      </c>
      <c r="AT175" s="23" t="s">
        <v>226</v>
      </c>
      <c r="AU175" s="23" t="s">
        <v>78</v>
      </c>
      <c r="AY175" s="23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74</v>
      </c>
      <c r="BK175" s="231">
        <f>ROUND(I175*H175,2)</f>
        <v>0</v>
      </c>
      <c r="BL175" s="23" t="s">
        <v>127</v>
      </c>
      <c r="BM175" s="23" t="s">
        <v>328</v>
      </c>
    </row>
    <row r="176" s="1" customFormat="1">
      <c r="B176" s="45"/>
      <c r="C176" s="73"/>
      <c r="D176" s="234" t="s">
        <v>270</v>
      </c>
      <c r="E176" s="73"/>
      <c r="F176" s="276" t="s">
        <v>271</v>
      </c>
      <c r="G176" s="73"/>
      <c r="H176" s="73"/>
      <c r="I176" s="190"/>
      <c r="J176" s="73"/>
      <c r="K176" s="73"/>
      <c r="L176" s="71"/>
      <c r="M176" s="277"/>
      <c r="N176" s="46"/>
      <c r="O176" s="46"/>
      <c r="P176" s="46"/>
      <c r="Q176" s="46"/>
      <c r="R176" s="46"/>
      <c r="S176" s="46"/>
      <c r="T176" s="94"/>
      <c r="AT176" s="23" t="s">
        <v>270</v>
      </c>
      <c r="AU176" s="23" t="s">
        <v>78</v>
      </c>
    </row>
    <row r="177" s="1" customFormat="1" ht="16.5" customHeight="1">
      <c r="B177" s="45"/>
      <c r="C177" s="266" t="s">
        <v>329</v>
      </c>
      <c r="D177" s="266" t="s">
        <v>226</v>
      </c>
      <c r="E177" s="267" t="s">
        <v>330</v>
      </c>
      <c r="F177" s="268" t="s">
        <v>331</v>
      </c>
      <c r="G177" s="269" t="s">
        <v>287</v>
      </c>
      <c r="H177" s="270">
        <v>6</v>
      </c>
      <c r="I177" s="271"/>
      <c r="J177" s="272">
        <f>ROUND(I177*H177,2)</f>
        <v>0</v>
      </c>
      <c r="K177" s="268" t="s">
        <v>21</v>
      </c>
      <c r="L177" s="273"/>
      <c r="M177" s="274" t="s">
        <v>21</v>
      </c>
      <c r="N177" s="275" t="s">
        <v>40</v>
      </c>
      <c r="O177" s="46"/>
      <c r="P177" s="229">
        <f>O177*H177</f>
        <v>0</v>
      </c>
      <c r="Q177" s="229">
        <v>0.0077999999999999996</v>
      </c>
      <c r="R177" s="229">
        <f>Q177*H177</f>
        <v>0.046799999999999994</v>
      </c>
      <c r="S177" s="229">
        <v>0</v>
      </c>
      <c r="T177" s="230">
        <f>S177*H177</f>
        <v>0</v>
      </c>
      <c r="AR177" s="23" t="s">
        <v>164</v>
      </c>
      <c r="AT177" s="23" t="s">
        <v>226</v>
      </c>
      <c r="AU177" s="23" t="s">
        <v>78</v>
      </c>
      <c r="AY177" s="23" t="s">
        <v>120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74</v>
      </c>
      <c r="BK177" s="231">
        <f>ROUND(I177*H177,2)</f>
        <v>0</v>
      </c>
      <c r="BL177" s="23" t="s">
        <v>127</v>
      </c>
      <c r="BM177" s="23" t="s">
        <v>332</v>
      </c>
    </row>
    <row r="178" s="1" customFormat="1">
      <c r="B178" s="45"/>
      <c r="C178" s="73"/>
      <c r="D178" s="234" t="s">
        <v>270</v>
      </c>
      <c r="E178" s="73"/>
      <c r="F178" s="276" t="s">
        <v>271</v>
      </c>
      <c r="G178" s="73"/>
      <c r="H178" s="73"/>
      <c r="I178" s="190"/>
      <c r="J178" s="73"/>
      <c r="K178" s="73"/>
      <c r="L178" s="71"/>
      <c r="M178" s="277"/>
      <c r="N178" s="46"/>
      <c r="O178" s="46"/>
      <c r="P178" s="46"/>
      <c r="Q178" s="46"/>
      <c r="R178" s="46"/>
      <c r="S178" s="46"/>
      <c r="T178" s="94"/>
      <c r="AT178" s="23" t="s">
        <v>270</v>
      </c>
      <c r="AU178" s="23" t="s">
        <v>78</v>
      </c>
    </row>
    <row r="179" s="1" customFormat="1" ht="16.5" customHeight="1">
      <c r="B179" s="45"/>
      <c r="C179" s="266" t="s">
        <v>333</v>
      </c>
      <c r="D179" s="266" t="s">
        <v>226</v>
      </c>
      <c r="E179" s="267" t="s">
        <v>334</v>
      </c>
      <c r="F179" s="268" t="s">
        <v>335</v>
      </c>
      <c r="G179" s="269" t="s">
        <v>287</v>
      </c>
      <c r="H179" s="270">
        <v>3</v>
      </c>
      <c r="I179" s="271"/>
      <c r="J179" s="272">
        <f>ROUND(I179*H179,2)</f>
        <v>0</v>
      </c>
      <c r="K179" s="268" t="s">
        <v>21</v>
      </c>
      <c r="L179" s="273"/>
      <c r="M179" s="274" t="s">
        <v>21</v>
      </c>
      <c r="N179" s="275" t="s">
        <v>40</v>
      </c>
      <c r="O179" s="46"/>
      <c r="P179" s="229">
        <f>O179*H179</f>
        <v>0</v>
      </c>
      <c r="Q179" s="229">
        <v>0.0080999999999999996</v>
      </c>
      <c r="R179" s="229">
        <f>Q179*H179</f>
        <v>0.024299999999999999</v>
      </c>
      <c r="S179" s="229">
        <v>0</v>
      </c>
      <c r="T179" s="230">
        <f>S179*H179</f>
        <v>0</v>
      </c>
      <c r="AR179" s="23" t="s">
        <v>164</v>
      </c>
      <c r="AT179" s="23" t="s">
        <v>226</v>
      </c>
      <c r="AU179" s="23" t="s">
        <v>78</v>
      </c>
      <c r="AY179" s="23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74</v>
      </c>
      <c r="BK179" s="231">
        <f>ROUND(I179*H179,2)</f>
        <v>0</v>
      </c>
      <c r="BL179" s="23" t="s">
        <v>127</v>
      </c>
      <c r="BM179" s="23" t="s">
        <v>336</v>
      </c>
    </row>
    <row r="180" s="1" customFormat="1">
      <c r="B180" s="45"/>
      <c r="C180" s="73"/>
      <c r="D180" s="234" t="s">
        <v>270</v>
      </c>
      <c r="E180" s="73"/>
      <c r="F180" s="276" t="s">
        <v>271</v>
      </c>
      <c r="G180" s="73"/>
      <c r="H180" s="73"/>
      <c r="I180" s="190"/>
      <c r="J180" s="73"/>
      <c r="K180" s="73"/>
      <c r="L180" s="71"/>
      <c r="M180" s="277"/>
      <c r="N180" s="46"/>
      <c r="O180" s="46"/>
      <c r="P180" s="46"/>
      <c r="Q180" s="46"/>
      <c r="R180" s="46"/>
      <c r="S180" s="46"/>
      <c r="T180" s="94"/>
      <c r="AT180" s="23" t="s">
        <v>270</v>
      </c>
      <c r="AU180" s="23" t="s">
        <v>78</v>
      </c>
    </row>
    <row r="181" s="1" customFormat="1" ht="16.5" customHeight="1">
      <c r="B181" s="45"/>
      <c r="C181" s="266" t="s">
        <v>337</v>
      </c>
      <c r="D181" s="266" t="s">
        <v>226</v>
      </c>
      <c r="E181" s="267" t="s">
        <v>338</v>
      </c>
      <c r="F181" s="268" t="s">
        <v>339</v>
      </c>
      <c r="G181" s="269" t="s">
        <v>287</v>
      </c>
      <c r="H181" s="270">
        <v>1</v>
      </c>
      <c r="I181" s="271"/>
      <c r="J181" s="272">
        <f>ROUND(I181*H181,2)</f>
        <v>0</v>
      </c>
      <c r="K181" s="268" t="s">
        <v>21</v>
      </c>
      <c r="L181" s="273"/>
      <c r="M181" s="274" t="s">
        <v>21</v>
      </c>
      <c r="N181" s="275" t="s">
        <v>40</v>
      </c>
      <c r="O181" s="46"/>
      <c r="P181" s="229">
        <f>O181*H181</f>
        <v>0</v>
      </c>
      <c r="Q181" s="229">
        <v>0.0083000000000000001</v>
      </c>
      <c r="R181" s="229">
        <f>Q181*H181</f>
        <v>0.0083000000000000001</v>
      </c>
      <c r="S181" s="229">
        <v>0</v>
      </c>
      <c r="T181" s="230">
        <f>S181*H181</f>
        <v>0</v>
      </c>
      <c r="AR181" s="23" t="s">
        <v>164</v>
      </c>
      <c r="AT181" s="23" t="s">
        <v>226</v>
      </c>
      <c r="AU181" s="23" t="s">
        <v>78</v>
      </c>
      <c r="AY181" s="23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74</v>
      </c>
      <c r="BK181" s="231">
        <f>ROUND(I181*H181,2)</f>
        <v>0</v>
      </c>
      <c r="BL181" s="23" t="s">
        <v>127</v>
      </c>
      <c r="BM181" s="23" t="s">
        <v>340</v>
      </c>
    </row>
    <row r="182" s="1" customFormat="1">
      <c r="B182" s="45"/>
      <c r="C182" s="73"/>
      <c r="D182" s="234" t="s">
        <v>270</v>
      </c>
      <c r="E182" s="73"/>
      <c r="F182" s="276" t="s">
        <v>271</v>
      </c>
      <c r="G182" s="73"/>
      <c r="H182" s="73"/>
      <c r="I182" s="190"/>
      <c r="J182" s="73"/>
      <c r="K182" s="73"/>
      <c r="L182" s="71"/>
      <c r="M182" s="277"/>
      <c r="N182" s="46"/>
      <c r="O182" s="46"/>
      <c r="P182" s="46"/>
      <c r="Q182" s="46"/>
      <c r="R182" s="46"/>
      <c r="S182" s="46"/>
      <c r="T182" s="94"/>
      <c r="AT182" s="23" t="s">
        <v>270</v>
      </c>
      <c r="AU182" s="23" t="s">
        <v>78</v>
      </c>
    </row>
    <row r="183" s="1" customFormat="1" ht="16.5" customHeight="1">
      <c r="B183" s="45"/>
      <c r="C183" s="266" t="s">
        <v>341</v>
      </c>
      <c r="D183" s="266" t="s">
        <v>226</v>
      </c>
      <c r="E183" s="267" t="s">
        <v>342</v>
      </c>
      <c r="F183" s="268" t="s">
        <v>343</v>
      </c>
      <c r="G183" s="269" t="s">
        <v>287</v>
      </c>
      <c r="H183" s="270">
        <v>3</v>
      </c>
      <c r="I183" s="271"/>
      <c r="J183" s="272">
        <f>ROUND(I183*H183,2)</f>
        <v>0</v>
      </c>
      <c r="K183" s="268" t="s">
        <v>21</v>
      </c>
      <c r="L183" s="273"/>
      <c r="M183" s="274" t="s">
        <v>21</v>
      </c>
      <c r="N183" s="275" t="s">
        <v>40</v>
      </c>
      <c r="O183" s="46"/>
      <c r="P183" s="229">
        <f>O183*H183</f>
        <v>0</v>
      </c>
      <c r="Q183" s="229">
        <v>0.0088000000000000005</v>
      </c>
      <c r="R183" s="229">
        <f>Q183*H183</f>
        <v>0.0264</v>
      </c>
      <c r="S183" s="229">
        <v>0</v>
      </c>
      <c r="T183" s="230">
        <f>S183*H183</f>
        <v>0</v>
      </c>
      <c r="AR183" s="23" t="s">
        <v>164</v>
      </c>
      <c r="AT183" s="23" t="s">
        <v>226</v>
      </c>
      <c r="AU183" s="23" t="s">
        <v>78</v>
      </c>
      <c r="AY183" s="23" t="s">
        <v>120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74</v>
      </c>
      <c r="BK183" s="231">
        <f>ROUND(I183*H183,2)</f>
        <v>0</v>
      </c>
      <c r="BL183" s="23" t="s">
        <v>127</v>
      </c>
      <c r="BM183" s="23" t="s">
        <v>344</v>
      </c>
    </row>
    <row r="184" s="1" customFormat="1">
      <c r="B184" s="45"/>
      <c r="C184" s="73"/>
      <c r="D184" s="234" t="s">
        <v>270</v>
      </c>
      <c r="E184" s="73"/>
      <c r="F184" s="276" t="s">
        <v>271</v>
      </c>
      <c r="G184" s="73"/>
      <c r="H184" s="73"/>
      <c r="I184" s="190"/>
      <c r="J184" s="73"/>
      <c r="K184" s="73"/>
      <c r="L184" s="71"/>
      <c r="M184" s="277"/>
      <c r="N184" s="46"/>
      <c r="O184" s="46"/>
      <c r="P184" s="46"/>
      <c r="Q184" s="46"/>
      <c r="R184" s="46"/>
      <c r="S184" s="46"/>
      <c r="T184" s="94"/>
      <c r="AT184" s="23" t="s">
        <v>270</v>
      </c>
      <c r="AU184" s="23" t="s">
        <v>78</v>
      </c>
    </row>
    <row r="185" s="1" customFormat="1" ht="16.5" customHeight="1">
      <c r="B185" s="45"/>
      <c r="C185" s="266" t="s">
        <v>345</v>
      </c>
      <c r="D185" s="266" t="s">
        <v>226</v>
      </c>
      <c r="E185" s="267" t="s">
        <v>346</v>
      </c>
      <c r="F185" s="268" t="s">
        <v>347</v>
      </c>
      <c r="G185" s="269" t="s">
        <v>287</v>
      </c>
      <c r="H185" s="270">
        <v>2</v>
      </c>
      <c r="I185" s="271"/>
      <c r="J185" s="272">
        <f>ROUND(I185*H185,2)</f>
        <v>0</v>
      </c>
      <c r="K185" s="268" t="s">
        <v>21</v>
      </c>
      <c r="L185" s="273"/>
      <c r="M185" s="274" t="s">
        <v>21</v>
      </c>
      <c r="N185" s="275" t="s">
        <v>40</v>
      </c>
      <c r="O185" s="46"/>
      <c r="P185" s="229">
        <f>O185*H185</f>
        <v>0</v>
      </c>
      <c r="Q185" s="229">
        <v>0.01</v>
      </c>
      <c r="R185" s="229">
        <f>Q185*H185</f>
        <v>0.02</v>
      </c>
      <c r="S185" s="229">
        <v>0</v>
      </c>
      <c r="T185" s="230">
        <f>S185*H185</f>
        <v>0</v>
      </c>
      <c r="AR185" s="23" t="s">
        <v>164</v>
      </c>
      <c r="AT185" s="23" t="s">
        <v>226</v>
      </c>
      <c r="AU185" s="23" t="s">
        <v>78</v>
      </c>
      <c r="AY185" s="23" t="s">
        <v>120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74</v>
      </c>
      <c r="BK185" s="231">
        <f>ROUND(I185*H185,2)</f>
        <v>0</v>
      </c>
      <c r="BL185" s="23" t="s">
        <v>127</v>
      </c>
      <c r="BM185" s="23" t="s">
        <v>348</v>
      </c>
    </row>
    <row r="186" s="1" customFormat="1">
      <c r="B186" s="45"/>
      <c r="C186" s="73"/>
      <c r="D186" s="234" t="s">
        <v>270</v>
      </c>
      <c r="E186" s="73"/>
      <c r="F186" s="276" t="s">
        <v>271</v>
      </c>
      <c r="G186" s="73"/>
      <c r="H186" s="73"/>
      <c r="I186" s="190"/>
      <c r="J186" s="73"/>
      <c r="K186" s="73"/>
      <c r="L186" s="71"/>
      <c r="M186" s="277"/>
      <c r="N186" s="46"/>
      <c r="O186" s="46"/>
      <c r="P186" s="46"/>
      <c r="Q186" s="46"/>
      <c r="R186" s="46"/>
      <c r="S186" s="46"/>
      <c r="T186" s="94"/>
      <c r="AT186" s="23" t="s">
        <v>270</v>
      </c>
      <c r="AU186" s="23" t="s">
        <v>78</v>
      </c>
    </row>
    <row r="187" s="1" customFormat="1" ht="25.5" customHeight="1">
      <c r="B187" s="45"/>
      <c r="C187" s="220" t="s">
        <v>349</v>
      </c>
      <c r="D187" s="220" t="s">
        <v>122</v>
      </c>
      <c r="E187" s="221" t="s">
        <v>350</v>
      </c>
      <c r="F187" s="222" t="s">
        <v>351</v>
      </c>
      <c r="G187" s="223" t="s">
        <v>260</v>
      </c>
      <c r="H187" s="224">
        <v>48</v>
      </c>
      <c r="I187" s="225"/>
      <c r="J187" s="226">
        <f>ROUND(I187*H187,2)</f>
        <v>0</v>
      </c>
      <c r="K187" s="222" t="s">
        <v>126</v>
      </c>
      <c r="L187" s="71"/>
      <c r="M187" s="227" t="s">
        <v>21</v>
      </c>
      <c r="N187" s="228" t="s">
        <v>40</v>
      </c>
      <c r="O187" s="46"/>
      <c r="P187" s="229">
        <f>O187*H187</f>
        <v>0</v>
      </c>
      <c r="Q187" s="229">
        <v>0.00021000000000000001</v>
      </c>
      <c r="R187" s="229">
        <f>Q187*H187</f>
        <v>0.01008</v>
      </c>
      <c r="S187" s="229">
        <v>0</v>
      </c>
      <c r="T187" s="230">
        <f>S187*H187</f>
        <v>0</v>
      </c>
      <c r="AR187" s="23" t="s">
        <v>127</v>
      </c>
      <c r="AT187" s="23" t="s">
        <v>122</v>
      </c>
      <c r="AU187" s="23" t="s">
        <v>78</v>
      </c>
      <c r="AY187" s="23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74</v>
      </c>
      <c r="BK187" s="231">
        <f>ROUND(I187*H187,2)</f>
        <v>0</v>
      </c>
      <c r="BL187" s="23" t="s">
        <v>127</v>
      </c>
      <c r="BM187" s="23" t="s">
        <v>352</v>
      </c>
    </row>
    <row r="188" s="1" customFormat="1" ht="16.5" customHeight="1">
      <c r="B188" s="45"/>
      <c r="C188" s="266" t="s">
        <v>353</v>
      </c>
      <c r="D188" s="266" t="s">
        <v>226</v>
      </c>
      <c r="E188" s="267" t="s">
        <v>354</v>
      </c>
      <c r="F188" s="268" t="s">
        <v>355</v>
      </c>
      <c r="G188" s="269" t="s">
        <v>260</v>
      </c>
      <c r="H188" s="270">
        <v>48</v>
      </c>
      <c r="I188" s="271"/>
      <c r="J188" s="272">
        <f>ROUND(I188*H188,2)</f>
        <v>0</v>
      </c>
      <c r="K188" s="268" t="s">
        <v>126</v>
      </c>
      <c r="L188" s="273"/>
      <c r="M188" s="274" t="s">
        <v>21</v>
      </c>
      <c r="N188" s="275" t="s">
        <v>40</v>
      </c>
      <c r="O188" s="46"/>
      <c r="P188" s="229">
        <f>O188*H188</f>
        <v>0</v>
      </c>
      <c r="Q188" s="229">
        <v>0.00020000000000000001</v>
      </c>
      <c r="R188" s="229">
        <f>Q188*H188</f>
        <v>0.0096000000000000009</v>
      </c>
      <c r="S188" s="229">
        <v>0</v>
      </c>
      <c r="T188" s="230">
        <f>S188*H188</f>
        <v>0</v>
      </c>
      <c r="AR188" s="23" t="s">
        <v>164</v>
      </c>
      <c r="AT188" s="23" t="s">
        <v>226</v>
      </c>
      <c r="AU188" s="23" t="s">
        <v>78</v>
      </c>
      <c r="AY188" s="23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74</v>
      </c>
      <c r="BK188" s="231">
        <f>ROUND(I188*H188,2)</f>
        <v>0</v>
      </c>
      <c r="BL188" s="23" t="s">
        <v>127</v>
      </c>
      <c r="BM188" s="23" t="s">
        <v>356</v>
      </c>
    </row>
    <row r="189" s="1" customFormat="1">
      <c r="B189" s="45"/>
      <c r="C189" s="73"/>
      <c r="D189" s="234" t="s">
        <v>270</v>
      </c>
      <c r="E189" s="73"/>
      <c r="F189" s="276" t="s">
        <v>271</v>
      </c>
      <c r="G189" s="73"/>
      <c r="H189" s="73"/>
      <c r="I189" s="190"/>
      <c r="J189" s="73"/>
      <c r="K189" s="73"/>
      <c r="L189" s="71"/>
      <c r="M189" s="277"/>
      <c r="N189" s="46"/>
      <c r="O189" s="46"/>
      <c r="P189" s="46"/>
      <c r="Q189" s="46"/>
      <c r="R189" s="46"/>
      <c r="S189" s="46"/>
      <c r="T189" s="94"/>
      <c r="AT189" s="23" t="s">
        <v>270</v>
      </c>
      <c r="AU189" s="23" t="s">
        <v>78</v>
      </c>
    </row>
    <row r="190" s="1" customFormat="1" ht="16.5" customHeight="1">
      <c r="B190" s="45"/>
      <c r="C190" s="220" t="s">
        <v>357</v>
      </c>
      <c r="D190" s="220" t="s">
        <v>122</v>
      </c>
      <c r="E190" s="221" t="s">
        <v>358</v>
      </c>
      <c r="F190" s="222" t="s">
        <v>359</v>
      </c>
      <c r="G190" s="223" t="s">
        <v>260</v>
      </c>
      <c r="H190" s="224">
        <v>2</v>
      </c>
      <c r="I190" s="225"/>
      <c r="J190" s="226">
        <f>ROUND(I190*H190,2)</f>
        <v>0</v>
      </c>
      <c r="K190" s="222" t="s">
        <v>126</v>
      </c>
      <c r="L190" s="71"/>
      <c r="M190" s="227" t="s">
        <v>21</v>
      </c>
      <c r="N190" s="228" t="s">
        <v>40</v>
      </c>
      <c r="O190" s="46"/>
      <c r="P190" s="229">
        <f>O190*H190</f>
        <v>0</v>
      </c>
      <c r="Q190" s="229">
        <v>0.00167</v>
      </c>
      <c r="R190" s="229">
        <f>Q190*H190</f>
        <v>0.0033400000000000001</v>
      </c>
      <c r="S190" s="229">
        <v>0</v>
      </c>
      <c r="T190" s="230">
        <f>S190*H190</f>
        <v>0</v>
      </c>
      <c r="AR190" s="23" t="s">
        <v>127</v>
      </c>
      <c r="AT190" s="23" t="s">
        <v>122</v>
      </c>
      <c r="AU190" s="23" t="s">
        <v>78</v>
      </c>
      <c r="AY190" s="23" t="s">
        <v>120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74</v>
      </c>
      <c r="BK190" s="231">
        <f>ROUND(I190*H190,2)</f>
        <v>0</v>
      </c>
      <c r="BL190" s="23" t="s">
        <v>127</v>
      </c>
      <c r="BM190" s="23" t="s">
        <v>360</v>
      </c>
    </row>
    <row r="191" s="1" customFormat="1" ht="16.5" customHeight="1">
      <c r="B191" s="45"/>
      <c r="C191" s="266" t="s">
        <v>361</v>
      </c>
      <c r="D191" s="266" t="s">
        <v>226</v>
      </c>
      <c r="E191" s="267" t="s">
        <v>362</v>
      </c>
      <c r="F191" s="268" t="s">
        <v>363</v>
      </c>
      <c r="G191" s="269" t="s">
        <v>287</v>
      </c>
      <c r="H191" s="270">
        <v>1</v>
      </c>
      <c r="I191" s="271"/>
      <c r="J191" s="272">
        <f>ROUND(I191*H191,2)</f>
        <v>0</v>
      </c>
      <c r="K191" s="268" t="s">
        <v>21</v>
      </c>
      <c r="L191" s="273"/>
      <c r="M191" s="274" t="s">
        <v>21</v>
      </c>
      <c r="N191" s="275" t="s">
        <v>40</v>
      </c>
      <c r="O191" s="46"/>
      <c r="P191" s="229">
        <f>O191*H191</f>
        <v>0</v>
      </c>
      <c r="Q191" s="229">
        <v>0.0094000000000000004</v>
      </c>
      <c r="R191" s="229">
        <f>Q191*H191</f>
        <v>0.0094000000000000004</v>
      </c>
      <c r="S191" s="229">
        <v>0</v>
      </c>
      <c r="T191" s="230">
        <f>S191*H191</f>
        <v>0</v>
      </c>
      <c r="AR191" s="23" t="s">
        <v>164</v>
      </c>
      <c r="AT191" s="23" t="s">
        <v>226</v>
      </c>
      <c r="AU191" s="23" t="s">
        <v>78</v>
      </c>
      <c r="AY191" s="23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74</v>
      </c>
      <c r="BK191" s="231">
        <f>ROUND(I191*H191,2)</f>
        <v>0</v>
      </c>
      <c r="BL191" s="23" t="s">
        <v>127</v>
      </c>
      <c r="BM191" s="23" t="s">
        <v>364</v>
      </c>
    </row>
    <row r="192" s="1" customFormat="1">
      <c r="B192" s="45"/>
      <c r="C192" s="73"/>
      <c r="D192" s="234" t="s">
        <v>270</v>
      </c>
      <c r="E192" s="73"/>
      <c r="F192" s="276" t="s">
        <v>271</v>
      </c>
      <c r="G192" s="73"/>
      <c r="H192" s="73"/>
      <c r="I192" s="190"/>
      <c r="J192" s="73"/>
      <c r="K192" s="73"/>
      <c r="L192" s="71"/>
      <c r="M192" s="277"/>
      <c r="N192" s="46"/>
      <c r="O192" s="46"/>
      <c r="P192" s="46"/>
      <c r="Q192" s="46"/>
      <c r="R192" s="46"/>
      <c r="S192" s="46"/>
      <c r="T192" s="94"/>
      <c r="AT192" s="23" t="s">
        <v>270</v>
      </c>
      <c r="AU192" s="23" t="s">
        <v>78</v>
      </c>
    </row>
    <row r="193" s="1" customFormat="1" ht="16.5" customHeight="1">
      <c r="B193" s="45"/>
      <c r="C193" s="266" t="s">
        <v>365</v>
      </c>
      <c r="D193" s="266" t="s">
        <v>226</v>
      </c>
      <c r="E193" s="267" t="s">
        <v>366</v>
      </c>
      <c r="F193" s="268" t="s">
        <v>367</v>
      </c>
      <c r="G193" s="269" t="s">
        <v>287</v>
      </c>
      <c r="H193" s="270">
        <v>1</v>
      </c>
      <c r="I193" s="271"/>
      <c r="J193" s="272">
        <f>ROUND(I193*H193,2)</f>
        <v>0</v>
      </c>
      <c r="K193" s="268" t="s">
        <v>21</v>
      </c>
      <c r="L193" s="273"/>
      <c r="M193" s="274" t="s">
        <v>21</v>
      </c>
      <c r="N193" s="275" t="s">
        <v>40</v>
      </c>
      <c r="O193" s="46"/>
      <c r="P193" s="229">
        <f>O193*H193</f>
        <v>0</v>
      </c>
      <c r="Q193" s="229">
        <v>0.0080000000000000002</v>
      </c>
      <c r="R193" s="229">
        <f>Q193*H193</f>
        <v>0.0080000000000000002</v>
      </c>
      <c r="S193" s="229">
        <v>0</v>
      </c>
      <c r="T193" s="230">
        <f>S193*H193</f>
        <v>0</v>
      </c>
      <c r="AR193" s="23" t="s">
        <v>164</v>
      </c>
      <c r="AT193" s="23" t="s">
        <v>226</v>
      </c>
      <c r="AU193" s="23" t="s">
        <v>78</v>
      </c>
      <c r="AY193" s="23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74</v>
      </c>
      <c r="BK193" s="231">
        <f>ROUND(I193*H193,2)</f>
        <v>0</v>
      </c>
      <c r="BL193" s="23" t="s">
        <v>127</v>
      </c>
      <c r="BM193" s="23" t="s">
        <v>368</v>
      </c>
    </row>
    <row r="194" s="1" customFormat="1">
      <c r="B194" s="45"/>
      <c r="C194" s="73"/>
      <c r="D194" s="234" t="s">
        <v>270</v>
      </c>
      <c r="E194" s="73"/>
      <c r="F194" s="276" t="s">
        <v>271</v>
      </c>
      <c r="G194" s="73"/>
      <c r="H194" s="73"/>
      <c r="I194" s="190"/>
      <c r="J194" s="73"/>
      <c r="K194" s="73"/>
      <c r="L194" s="71"/>
      <c r="M194" s="277"/>
      <c r="N194" s="46"/>
      <c r="O194" s="46"/>
      <c r="P194" s="46"/>
      <c r="Q194" s="46"/>
      <c r="R194" s="46"/>
      <c r="S194" s="46"/>
      <c r="T194" s="94"/>
      <c r="AT194" s="23" t="s">
        <v>270</v>
      </c>
      <c r="AU194" s="23" t="s">
        <v>78</v>
      </c>
    </row>
    <row r="195" s="1" customFormat="1" ht="25.5" customHeight="1">
      <c r="B195" s="45"/>
      <c r="C195" s="220" t="s">
        <v>369</v>
      </c>
      <c r="D195" s="220" t="s">
        <v>122</v>
      </c>
      <c r="E195" s="221" t="s">
        <v>370</v>
      </c>
      <c r="F195" s="222" t="s">
        <v>371</v>
      </c>
      <c r="G195" s="223" t="s">
        <v>260</v>
      </c>
      <c r="H195" s="224">
        <v>2</v>
      </c>
      <c r="I195" s="225"/>
      <c r="J195" s="226">
        <f>ROUND(I195*H195,2)</f>
        <v>0</v>
      </c>
      <c r="K195" s="222" t="s">
        <v>126</v>
      </c>
      <c r="L195" s="71"/>
      <c r="M195" s="227" t="s">
        <v>21</v>
      </c>
      <c r="N195" s="228" t="s">
        <v>40</v>
      </c>
      <c r="O195" s="4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AR195" s="23" t="s">
        <v>127</v>
      </c>
      <c r="AT195" s="23" t="s">
        <v>122</v>
      </c>
      <c r="AU195" s="23" t="s">
        <v>78</v>
      </c>
      <c r="AY195" s="23" t="s">
        <v>120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74</v>
      </c>
      <c r="BK195" s="231">
        <f>ROUND(I195*H195,2)</f>
        <v>0</v>
      </c>
      <c r="BL195" s="23" t="s">
        <v>127</v>
      </c>
      <c r="BM195" s="23" t="s">
        <v>372</v>
      </c>
    </row>
    <row r="196" s="1" customFormat="1" ht="16.5" customHeight="1">
      <c r="B196" s="45"/>
      <c r="C196" s="266" t="s">
        <v>373</v>
      </c>
      <c r="D196" s="266" t="s">
        <v>226</v>
      </c>
      <c r="E196" s="267" t="s">
        <v>374</v>
      </c>
      <c r="F196" s="268" t="s">
        <v>375</v>
      </c>
      <c r="G196" s="269" t="s">
        <v>287</v>
      </c>
      <c r="H196" s="270">
        <v>1</v>
      </c>
      <c r="I196" s="271"/>
      <c r="J196" s="272">
        <f>ROUND(I196*H196,2)</f>
        <v>0</v>
      </c>
      <c r="K196" s="268" t="s">
        <v>21</v>
      </c>
      <c r="L196" s="273"/>
      <c r="M196" s="274" t="s">
        <v>21</v>
      </c>
      <c r="N196" s="275" t="s">
        <v>40</v>
      </c>
      <c r="O196" s="46"/>
      <c r="P196" s="229">
        <f>O196*H196</f>
        <v>0</v>
      </c>
      <c r="Q196" s="229">
        <v>0.015800000000000002</v>
      </c>
      <c r="R196" s="229">
        <f>Q196*H196</f>
        <v>0.015800000000000002</v>
      </c>
      <c r="S196" s="229">
        <v>0</v>
      </c>
      <c r="T196" s="230">
        <f>S196*H196</f>
        <v>0</v>
      </c>
      <c r="AR196" s="23" t="s">
        <v>164</v>
      </c>
      <c r="AT196" s="23" t="s">
        <v>226</v>
      </c>
      <c r="AU196" s="23" t="s">
        <v>78</v>
      </c>
      <c r="AY196" s="23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74</v>
      </c>
      <c r="BK196" s="231">
        <f>ROUND(I196*H196,2)</f>
        <v>0</v>
      </c>
      <c r="BL196" s="23" t="s">
        <v>127</v>
      </c>
      <c r="BM196" s="23" t="s">
        <v>376</v>
      </c>
    </row>
    <row r="197" s="1" customFormat="1">
      <c r="B197" s="45"/>
      <c r="C197" s="73"/>
      <c r="D197" s="234" t="s">
        <v>270</v>
      </c>
      <c r="E197" s="73"/>
      <c r="F197" s="276" t="s">
        <v>271</v>
      </c>
      <c r="G197" s="73"/>
      <c r="H197" s="73"/>
      <c r="I197" s="190"/>
      <c r="J197" s="73"/>
      <c r="K197" s="73"/>
      <c r="L197" s="71"/>
      <c r="M197" s="277"/>
      <c r="N197" s="46"/>
      <c r="O197" s="46"/>
      <c r="P197" s="46"/>
      <c r="Q197" s="46"/>
      <c r="R197" s="46"/>
      <c r="S197" s="46"/>
      <c r="T197" s="94"/>
      <c r="AT197" s="23" t="s">
        <v>270</v>
      </c>
      <c r="AU197" s="23" t="s">
        <v>78</v>
      </c>
    </row>
    <row r="198" s="1" customFormat="1" ht="16.5" customHeight="1">
      <c r="B198" s="45"/>
      <c r="C198" s="266" t="s">
        <v>377</v>
      </c>
      <c r="D198" s="266" t="s">
        <v>226</v>
      </c>
      <c r="E198" s="267" t="s">
        <v>378</v>
      </c>
      <c r="F198" s="268" t="s">
        <v>379</v>
      </c>
      <c r="G198" s="269" t="s">
        <v>287</v>
      </c>
      <c r="H198" s="270">
        <v>1</v>
      </c>
      <c r="I198" s="271"/>
      <c r="J198" s="272">
        <f>ROUND(I198*H198,2)</f>
        <v>0</v>
      </c>
      <c r="K198" s="268" t="s">
        <v>21</v>
      </c>
      <c r="L198" s="273"/>
      <c r="M198" s="274" t="s">
        <v>21</v>
      </c>
      <c r="N198" s="275" t="s">
        <v>40</v>
      </c>
      <c r="O198" s="46"/>
      <c r="P198" s="229">
        <f>O198*H198</f>
        <v>0</v>
      </c>
      <c r="Q198" s="229">
        <v>0.014500000000000001</v>
      </c>
      <c r="R198" s="229">
        <f>Q198*H198</f>
        <v>0.014500000000000001</v>
      </c>
      <c r="S198" s="229">
        <v>0</v>
      </c>
      <c r="T198" s="230">
        <f>S198*H198</f>
        <v>0</v>
      </c>
      <c r="AR198" s="23" t="s">
        <v>164</v>
      </c>
      <c r="AT198" s="23" t="s">
        <v>226</v>
      </c>
      <c r="AU198" s="23" t="s">
        <v>78</v>
      </c>
      <c r="AY198" s="23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74</v>
      </c>
      <c r="BK198" s="231">
        <f>ROUND(I198*H198,2)</f>
        <v>0</v>
      </c>
      <c r="BL198" s="23" t="s">
        <v>127</v>
      </c>
      <c r="BM198" s="23" t="s">
        <v>380</v>
      </c>
    </row>
    <row r="199" s="1" customFormat="1">
      <c r="B199" s="45"/>
      <c r="C199" s="73"/>
      <c r="D199" s="234" t="s">
        <v>270</v>
      </c>
      <c r="E199" s="73"/>
      <c r="F199" s="276" t="s">
        <v>271</v>
      </c>
      <c r="G199" s="73"/>
      <c r="H199" s="73"/>
      <c r="I199" s="190"/>
      <c r="J199" s="73"/>
      <c r="K199" s="73"/>
      <c r="L199" s="71"/>
      <c r="M199" s="277"/>
      <c r="N199" s="46"/>
      <c r="O199" s="46"/>
      <c r="P199" s="46"/>
      <c r="Q199" s="46"/>
      <c r="R199" s="46"/>
      <c r="S199" s="46"/>
      <c r="T199" s="94"/>
      <c r="AT199" s="23" t="s">
        <v>270</v>
      </c>
      <c r="AU199" s="23" t="s">
        <v>78</v>
      </c>
    </row>
    <row r="200" s="1" customFormat="1" ht="16.5" customHeight="1">
      <c r="B200" s="45"/>
      <c r="C200" s="220" t="s">
        <v>381</v>
      </c>
      <c r="D200" s="220" t="s">
        <v>122</v>
      </c>
      <c r="E200" s="221" t="s">
        <v>382</v>
      </c>
      <c r="F200" s="222" t="s">
        <v>383</v>
      </c>
      <c r="G200" s="223" t="s">
        <v>260</v>
      </c>
      <c r="H200" s="224">
        <v>2</v>
      </c>
      <c r="I200" s="225"/>
      <c r="J200" s="226">
        <f>ROUND(I200*H200,2)</f>
        <v>0</v>
      </c>
      <c r="K200" s="222" t="s">
        <v>126</v>
      </c>
      <c r="L200" s="71"/>
      <c r="M200" s="227" t="s">
        <v>21</v>
      </c>
      <c r="N200" s="228" t="s">
        <v>40</v>
      </c>
      <c r="O200" s="46"/>
      <c r="P200" s="229">
        <f>O200*H200</f>
        <v>0</v>
      </c>
      <c r="Q200" s="229">
        <v>0.0017099999999999999</v>
      </c>
      <c r="R200" s="229">
        <f>Q200*H200</f>
        <v>0.0034199999999999999</v>
      </c>
      <c r="S200" s="229">
        <v>0</v>
      </c>
      <c r="T200" s="230">
        <f>S200*H200</f>
        <v>0</v>
      </c>
      <c r="AR200" s="23" t="s">
        <v>127</v>
      </c>
      <c r="AT200" s="23" t="s">
        <v>122</v>
      </c>
      <c r="AU200" s="23" t="s">
        <v>78</v>
      </c>
      <c r="AY200" s="23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74</v>
      </c>
      <c r="BK200" s="231">
        <f>ROUND(I200*H200,2)</f>
        <v>0</v>
      </c>
      <c r="BL200" s="23" t="s">
        <v>127</v>
      </c>
      <c r="BM200" s="23" t="s">
        <v>384</v>
      </c>
    </row>
    <row r="201" s="1" customFormat="1" ht="16.5" customHeight="1">
      <c r="B201" s="45"/>
      <c r="C201" s="266" t="s">
        <v>385</v>
      </c>
      <c r="D201" s="266" t="s">
        <v>226</v>
      </c>
      <c r="E201" s="267" t="s">
        <v>386</v>
      </c>
      <c r="F201" s="268" t="s">
        <v>387</v>
      </c>
      <c r="G201" s="269" t="s">
        <v>287</v>
      </c>
      <c r="H201" s="270">
        <v>2</v>
      </c>
      <c r="I201" s="271"/>
      <c r="J201" s="272">
        <f>ROUND(I201*H201,2)</f>
        <v>0</v>
      </c>
      <c r="K201" s="268" t="s">
        <v>21</v>
      </c>
      <c r="L201" s="273"/>
      <c r="M201" s="274" t="s">
        <v>21</v>
      </c>
      <c r="N201" s="275" t="s">
        <v>40</v>
      </c>
      <c r="O201" s="46"/>
      <c r="P201" s="229">
        <f>O201*H201</f>
        <v>0</v>
      </c>
      <c r="Q201" s="229">
        <v>0.019</v>
      </c>
      <c r="R201" s="229">
        <f>Q201*H201</f>
        <v>0.037999999999999999</v>
      </c>
      <c r="S201" s="229">
        <v>0</v>
      </c>
      <c r="T201" s="230">
        <f>S201*H201</f>
        <v>0</v>
      </c>
      <c r="AR201" s="23" t="s">
        <v>164</v>
      </c>
      <c r="AT201" s="23" t="s">
        <v>226</v>
      </c>
      <c r="AU201" s="23" t="s">
        <v>78</v>
      </c>
      <c r="AY201" s="23" t="s">
        <v>120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74</v>
      </c>
      <c r="BK201" s="231">
        <f>ROUND(I201*H201,2)</f>
        <v>0</v>
      </c>
      <c r="BL201" s="23" t="s">
        <v>127</v>
      </c>
      <c r="BM201" s="23" t="s">
        <v>388</v>
      </c>
    </row>
    <row r="202" s="1" customFormat="1">
      <c r="B202" s="45"/>
      <c r="C202" s="73"/>
      <c r="D202" s="234" t="s">
        <v>270</v>
      </c>
      <c r="E202" s="73"/>
      <c r="F202" s="276" t="s">
        <v>271</v>
      </c>
      <c r="G202" s="73"/>
      <c r="H202" s="73"/>
      <c r="I202" s="190"/>
      <c r="J202" s="73"/>
      <c r="K202" s="73"/>
      <c r="L202" s="71"/>
      <c r="M202" s="277"/>
      <c r="N202" s="46"/>
      <c r="O202" s="46"/>
      <c r="P202" s="46"/>
      <c r="Q202" s="46"/>
      <c r="R202" s="46"/>
      <c r="S202" s="46"/>
      <c r="T202" s="94"/>
      <c r="AT202" s="23" t="s">
        <v>270</v>
      </c>
      <c r="AU202" s="23" t="s">
        <v>78</v>
      </c>
    </row>
    <row r="203" s="1" customFormat="1" ht="25.5" customHeight="1">
      <c r="B203" s="45"/>
      <c r="C203" s="220" t="s">
        <v>389</v>
      </c>
      <c r="D203" s="220" t="s">
        <v>122</v>
      </c>
      <c r="E203" s="221" t="s">
        <v>390</v>
      </c>
      <c r="F203" s="222" t="s">
        <v>391</v>
      </c>
      <c r="G203" s="223" t="s">
        <v>125</v>
      </c>
      <c r="H203" s="224">
        <v>30</v>
      </c>
      <c r="I203" s="225"/>
      <c r="J203" s="226">
        <f>ROUND(I203*H203,2)</f>
        <v>0</v>
      </c>
      <c r="K203" s="222" t="s">
        <v>126</v>
      </c>
      <c r="L203" s="71"/>
      <c r="M203" s="227" t="s">
        <v>21</v>
      </c>
      <c r="N203" s="228" t="s">
        <v>40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127</v>
      </c>
      <c r="AT203" s="23" t="s">
        <v>122</v>
      </c>
      <c r="AU203" s="23" t="s">
        <v>78</v>
      </c>
      <c r="AY203" s="23" t="s">
        <v>120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74</v>
      </c>
      <c r="BK203" s="231">
        <f>ROUND(I203*H203,2)</f>
        <v>0</v>
      </c>
      <c r="BL203" s="23" t="s">
        <v>127</v>
      </c>
      <c r="BM203" s="23" t="s">
        <v>392</v>
      </c>
    </row>
    <row r="204" s="1" customFormat="1" ht="16.5" customHeight="1">
      <c r="B204" s="45"/>
      <c r="C204" s="266" t="s">
        <v>393</v>
      </c>
      <c r="D204" s="266" t="s">
        <v>226</v>
      </c>
      <c r="E204" s="267" t="s">
        <v>394</v>
      </c>
      <c r="F204" s="268" t="s">
        <v>395</v>
      </c>
      <c r="G204" s="269" t="s">
        <v>125</v>
      </c>
      <c r="H204" s="270">
        <v>30</v>
      </c>
      <c r="I204" s="271"/>
      <c r="J204" s="272">
        <f>ROUND(I204*H204,2)</f>
        <v>0</v>
      </c>
      <c r="K204" s="268" t="s">
        <v>126</v>
      </c>
      <c r="L204" s="273"/>
      <c r="M204" s="274" t="s">
        <v>21</v>
      </c>
      <c r="N204" s="275" t="s">
        <v>40</v>
      </c>
      <c r="O204" s="46"/>
      <c r="P204" s="229">
        <f>O204*H204</f>
        <v>0</v>
      </c>
      <c r="Q204" s="229">
        <v>0.00036999999999999999</v>
      </c>
      <c r="R204" s="229">
        <f>Q204*H204</f>
        <v>0.011100000000000001</v>
      </c>
      <c r="S204" s="229">
        <v>0</v>
      </c>
      <c r="T204" s="230">
        <f>S204*H204</f>
        <v>0</v>
      </c>
      <c r="AR204" s="23" t="s">
        <v>164</v>
      </c>
      <c r="AT204" s="23" t="s">
        <v>226</v>
      </c>
      <c r="AU204" s="23" t="s">
        <v>78</v>
      </c>
      <c r="AY204" s="23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74</v>
      </c>
      <c r="BK204" s="231">
        <f>ROUND(I204*H204,2)</f>
        <v>0</v>
      </c>
      <c r="BL204" s="23" t="s">
        <v>127</v>
      </c>
      <c r="BM204" s="23" t="s">
        <v>396</v>
      </c>
    </row>
    <row r="205" s="1" customFormat="1">
      <c r="B205" s="45"/>
      <c r="C205" s="73"/>
      <c r="D205" s="234" t="s">
        <v>270</v>
      </c>
      <c r="E205" s="73"/>
      <c r="F205" s="276" t="s">
        <v>271</v>
      </c>
      <c r="G205" s="73"/>
      <c r="H205" s="73"/>
      <c r="I205" s="190"/>
      <c r="J205" s="73"/>
      <c r="K205" s="73"/>
      <c r="L205" s="71"/>
      <c r="M205" s="277"/>
      <c r="N205" s="46"/>
      <c r="O205" s="46"/>
      <c r="P205" s="46"/>
      <c r="Q205" s="46"/>
      <c r="R205" s="46"/>
      <c r="S205" s="46"/>
      <c r="T205" s="94"/>
      <c r="AT205" s="23" t="s">
        <v>270</v>
      </c>
      <c r="AU205" s="23" t="s">
        <v>78</v>
      </c>
    </row>
    <row r="206" s="1" customFormat="1" ht="16.5" customHeight="1">
      <c r="B206" s="45"/>
      <c r="C206" s="266" t="s">
        <v>397</v>
      </c>
      <c r="D206" s="266" t="s">
        <v>226</v>
      </c>
      <c r="E206" s="267" t="s">
        <v>398</v>
      </c>
      <c r="F206" s="268" t="s">
        <v>399</v>
      </c>
      <c r="G206" s="269" t="s">
        <v>400</v>
      </c>
      <c r="H206" s="270">
        <v>11</v>
      </c>
      <c r="I206" s="271"/>
      <c r="J206" s="272">
        <f>ROUND(I206*H206,2)</f>
        <v>0</v>
      </c>
      <c r="K206" s="268" t="s">
        <v>21</v>
      </c>
      <c r="L206" s="273"/>
      <c r="M206" s="274" t="s">
        <v>21</v>
      </c>
      <c r="N206" s="275" t="s">
        <v>40</v>
      </c>
      <c r="O206" s="46"/>
      <c r="P206" s="229">
        <f>O206*H206</f>
        <v>0</v>
      </c>
      <c r="Q206" s="229">
        <v>0.00022000000000000001</v>
      </c>
      <c r="R206" s="229">
        <f>Q206*H206</f>
        <v>0.0024200000000000003</v>
      </c>
      <c r="S206" s="229">
        <v>0</v>
      </c>
      <c r="T206" s="230">
        <f>S206*H206</f>
        <v>0</v>
      </c>
      <c r="AR206" s="23" t="s">
        <v>164</v>
      </c>
      <c r="AT206" s="23" t="s">
        <v>226</v>
      </c>
      <c r="AU206" s="23" t="s">
        <v>78</v>
      </c>
      <c r="AY206" s="23" t="s">
        <v>120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74</v>
      </c>
      <c r="BK206" s="231">
        <f>ROUND(I206*H206,2)</f>
        <v>0</v>
      </c>
      <c r="BL206" s="23" t="s">
        <v>127</v>
      </c>
      <c r="BM206" s="23" t="s">
        <v>401</v>
      </c>
    </row>
    <row r="207" s="1" customFormat="1">
      <c r="B207" s="45"/>
      <c r="C207" s="73"/>
      <c r="D207" s="234" t="s">
        <v>270</v>
      </c>
      <c r="E207" s="73"/>
      <c r="F207" s="276" t="s">
        <v>271</v>
      </c>
      <c r="G207" s="73"/>
      <c r="H207" s="73"/>
      <c r="I207" s="190"/>
      <c r="J207" s="73"/>
      <c r="K207" s="73"/>
      <c r="L207" s="71"/>
      <c r="M207" s="277"/>
      <c r="N207" s="46"/>
      <c r="O207" s="46"/>
      <c r="P207" s="46"/>
      <c r="Q207" s="46"/>
      <c r="R207" s="46"/>
      <c r="S207" s="46"/>
      <c r="T207" s="94"/>
      <c r="AT207" s="23" t="s">
        <v>270</v>
      </c>
      <c r="AU207" s="23" t="s">
        <v>78</v>
      </c>
    </row>
    <row r="208" s="1" customFormat="1" ht="25.5" customHeight="1">
      <c r="B208" s="45"/>
      <c r="C208" s="220" t="s">
        <v>402</v>
      </c>
      <c r="D208" s="220" t="s">
        <v>122</v>
      </c>
      <c r="E208" s="221" t="s">
        <v>403</v>
      </c>
      <c r="F208" s="222" t="s">
        <v>404</v>
      </c>
      <c r="G208" s="223" t="s">
        <v>125</v>
      </c>
      <c r="H208" s="224">
        <v>5</v>
      </c>
      <c r="I208" s="225"/>
      <c r="J208" s="226">
        <f>ROUND(I208*H208,2)</f>
        <v>0</v>
      </c>
      <c r="K208" s="222" t="s">
        <v>126</v>
      </c>
      <c r="L208" s="71"/>
      <c r="M208" s="227" t="s">
        <v>21</v>
      </c>
      <c r="N208" s="228" t="s">
        <v>40</v>
      </c>
      <c r="O208" s="46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AR208" s="23" t="s">
        <v>127</v>
      </c>
      <c r="AT208" s="23" t="s">
        <v>122</v>
      </c>
      <c r="AU208" s="23" t="s">
        <v>78</v>
      </c>
      <c r="AY208" s="23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74</v>
      </c>
      <c r="BK208" s="231">
        <f>ROUND(I208*H208,2)</f>
        <v>0</v>
      </c>
      <c r="BL208" s="23" t="s">
        <v>127</v>
      </c>
      <c r="BM208" s="23" t="s">
        <v>405</v>
      </c>
    </row>
    <row r="209" s="1" customFormat="1" ht="16.5" customHeight="1">
      <c r="B209" s="45"/>
      <c r="C209" s="266" t="s">
        <v>406</v>
      </c>
      <c r="D209" s="266" t="s">
        <v>226</v>
      </c>
      <c r="E209" s="267" t="s">
        <v>407</v>
      </c>
      <c r="F209" s="268" t="s">
        <v>408</v>
      </c>
      <c r="G209" s="269" t="s">
        <v>125</v>
      </c>
      <c r="H209" s="270">
        <v>5</v>
      </c>
      <c r="I209" s="271"/>
      <c r="J209" s="272">
        <f>ROUND(I209*H209,2)</f>
        <v>0</v>
      </c>
      <c r="K209" s="268" t="s">
        <v>21</v>
      </c>
      <c r="L209" s="273"/>
      <c r="M209" s="274" t="s">
        <v>21</v>
      </c>
      <c r="N209" s="275" t="s">
        <v>40</v>
      </c>
      <c r="O209" s="46"/>
      <c r="P209" s="229">
        <f>O209*H209</f>
        <v>0</v>
      </c>
      <c r="Q209" s="229">
        <v>0.00106</v>
      </c>
      <c r="R209" s="229">
        <f>Q209*H209</f>
        <v>0.0053</v>
      </c>
      <c r="S209" s="229">
        <v>0</v>
      </c>
      <c r="T209" s="230">
        <f>S209*H209</f>
        <v>0</v>
      </c>
      <c r="AR209" s="23" t="s">
        <v>164</v>
      </c>
      <c r="AT209" s="23" t="s">
        <v>226</v>
      </c>
      <c r="AU209" s="23" t="s">
        <v>78</v>
      </c>
      <c r="AY209" s="23" t="s">
        <v>120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74</v>
      </c>
      <c r="BK209" s="231">
        <f>ROUND(I209*H209,2)</f>
        <v>0</v>
      </c>
      <c r="BL209" s="23" t="s">
        <v>127</v>
      </c>
      <c r="BM209" s="23" t="s">
        <v>409</v>
      </c>
    </row>
    <row r="210" s="1" customFormat="1">
      <c r="B210" s="45"/>
      <c r="C210" s="73"/>
      <c r="D210" s="234" t="s">
        <v>270</v>
      </c>
      <c r="E210" s="73"/>
      <c r="F210" s="276" t="s">
        <v>271</v>
      </c>
      <c r="G210" s="73"/>
      <c r="H210" s="73"/>
      <c r="I210" s="190"/>
      <c r="J210" s="73"/>
      <c r="K210" s="73"/>
      <c r="L210" s="71"/>
      <c r="M210" s="277"/>
      <c r="N210" s="46"/>
      <c r="O210" s="46"/>
      <c r="P210" s="46"/>
      <c r="Q210" s="46"/>
      <c r="R210" s="46"/>
      <c r="S210" s="46"/>
      <c r="T210" s="94"/>
      <c r="AT210" s="23" t="s">
        <v>270</v>
      </c>
      <c r="AU210" s="23" t="s">
        <v>78</v>
      </c>
    </row>
    <row r="211" s="1" customFormat="1" ht="16.5" customHeight="1">
      <c r="B211" s="45"/>
      <c r="C211" s="266" t="s">
        <v>410</v>
      </c>
      <c r="D211" s="266" t="s">
        <v>226</v>
      </c>
      <c r="E211" s="267" t="s">
        <v>411</v>
      </c>
      <c r="F211" s="268" t="s">
        <v>412</v>
      </c>
      <c r="G211" s="269" t="s">
        <v>400</v>
      </c>
      <c r="H211" s="270">
        <v>1</v>
      </c>
      <c r="I211" s="271"/>
      <c r="J211" s="272">
        <f>ROUND(I211*H211,2)</f>
        <v>0</v>
      </c>
      <c r="K211" s="268" t="s">
        <v>21</v>
      </c>
      <c r="L211" s="273"/>
      <c r="M211" s="274" t="s">
        <v>21</v>
      </c>
      <c r="N211" s="275" t="s">
        <v>40</v>
      </c>
      <c r="O211" s="46"/>
      <c r="P211" s="229">
        <f>O211*H211</f>
        <v>0</v>
      </c>
      <c r="Q211" s="229">
        <v>0.00020000000000000001</v>
      </c>
      <c r="R211" s="229">
        <f>Q211*H211</f>
        <v>0.00020000000000000001</v>
      </c>
      <c r="S211" s="229">
        <v>0</v>
      </c>
      <c r="T211" s="230">
        <f>S211*H211</f>
        <v>0</v>
      </c>
      <c r="AR211" s="23" t="s">
        <v>164</v>
      </c>
      <c r="AT211" s="23" t="s">
        <v>226</v>
      </c>
      <c r="AU211" s="23" t="s">
        <v>78</v>
      </c>
      <c r="AY211" s="23" t="s">
        <v>120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74</v>
      </c>
      <c r="BK211" s="231">
        <f>ROUND(I211*H211,2)</f>
        <v>0</v>
      </c>
      <c r="BL211" s="23" t="s">
        <v>127</v>
      </c>
      <c r="BM211" s="23" t="s">
        <v>413</v>
      </c>
    </row>
    <row r="212" s="1" customFormat="1">
      <c r="B212" s="45"/>
      <c r="C212" s="73"/>
      <c r="D212" s="234" t="s">
        <v>270</v>
      </c>
      <c r="E212" s="73"/>
      <c r="F212" s="276" t="s">
        <v>271</v>
      </c>
      <c r="G212" s="73"/>
      <c r="H212" s="73"/>
      <c r="I212" s="190"/>
      <c r="J212" s="73"/>
      <c r="K212" s="73"/>
      <c r="L212" s="71"/>
      <c r="M212" s="277"/>
      <c r="N212" s="46"/>
      <c r="O212" s="46"/>
      <c r="P212" s="46"/>
      <c r="Q212" s="46"/>
      <c r="R212" s="46"/>
      <c r="S212" s="46"/>
      <c r="T212" s="94"/>
      <c r="AT212" s="23" t="s">
        <v>270</v>
      </c>
      <c r="AU212" s="23" t="s">
        <v>78</v>
      </c>
    </row>
    <row r="213" s="1" customFormat="1" ht="25.5" customHeight="1">
      <c r="B213" s="45"/>
      <c r="C213" s="220" t="s">
        <v>414</v>
      </c>
      <c r="D213" s="220" t="s">
        <v>122</v>
      </c>
      <c r="E213" s="221" t="s">
        <v>415</v>
      </c>
      <c r="F213" s="222" t="s">
        <v>416</v>
      </c>
      <c r="G213" s="223" t="s">
        <v>125</v>
      </c>
      <c r="H213" s="224">
        <v>4</v>
      </c>
      <c r="I213" s="225"/>
      <c r="J213" s="226">
        <f>ROUND(I213*H213,2)</f>
        <v>0</v>
      </c>
      <c r="K213" s="222" t="s">
        <v>126</v>
      </c>
      <c r="L213" s="71"/>
      <c r="M213" s="227" t="s">
        <v>21</v>
      </c>
      <c r="N213" s="228" t="s">
        <v>40</v>
      </c>
      <c r="O213" s="4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" t="s">
        <v>127</v>
      </c>
      <c r="AT213" s="23" t="s">
        <v>122</v>
      </c>
      <c r="AU213" s="23" t="s">
        <v>78</v>
      </c>
      <c r="AY213" s="23" t="s">
        <v>120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74</v>
      </c>
      <c r="BK213" s="231">
        <f>ROUND(I213*H213,2)</f>
        <v>0</v>
      </c>
      <c r="BL213" s="23" t="s">
        <v>127</v>
      </c>
      <c r="BM213" s="23" t="s">
        <v>417</v>
      </c>
    </row>
    <row r="214" s="1" customFormat="1" ht="16.5" customHeight="1">
      <c r="B214" s="45"/>
      <c r="C214" s="266" t="s">
        <v>418</v>
      </c>
      <c r="D214" s="266" t="s">
        <v>226</v>
      </c>
      <c r="E214" s="267" t="s">
        <v>419</v>
      </c>
      <c r="F214" s="268" t="s">
        <v>420</v>
      </c>
      <c r="G214" s="269" t="s">
        <v>125</v>
      </c>
      <c r="H214" s="270">
        <v>4</v>
      </c>
      <c r="I214" s="271"/>
      <c r="J214" s="272">
        <f>ROUND(I214*H214,2)</f>
        <v>0</v>
      </c>
      <c r="K214" s="268" t="s">
        <v>21</v>
      </c>
      <c r="L214" s="273"/>
      <c r="M214" s="274" t="s">
        <v>21</v>
      </c>
      <c r="N214" s="275" t="s">
        <v>40</v>
      </c>
      <c r="O214" s="46"/>
      <c r="P214" s="229">
        <f>O214*H214</f>
        <v>0</v>
      </c>
      <c r="Q214" s="229">
        <v>0.0021900000000000001</v>
      </c>
      <c r="R214" s="229">
        <f>Q214*H214</f>
        <v>0.0087600000000000004</v>
      </c>
      <c r="S214" s="229">
        <v>0</v>
      </c>
      <c r="T214" s="230">
        <f>S214*H214</f>
        <v>0</v>
      </c>
      <c r="AR214" s="23" t="s">
        <v>164</v>
      </c>
      <c r="AT214" s="23" t="s">
        <v>226</v>
      </c>
      <c r="AU214" s="23" t="s">
        <v>78</v>
      </c>
      <c r="AY214" s="23" t="s">
        <v>120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74</v>
      </c>
      <c r="BK214" s="231">
        <f>ROUND(I214*H214,2)</f>
        <v>0</v>
      </c>
      <c r="BL214" s="23" t="s">
        <v>127</v>
      </c>
      <c r="BM214" s="23" t="s">
        <v>421</v>
      </c>
    </row>
    <row r="215" s="1" customFormat="1">
      <c r="B215" s="45"/>
      <c r="C215" s="73"/>
      <c r="D215" s="234" t="s">
        <v>270</v>
      </c>
      <c r="E215" s="73"/>
      <c r="F215" s="276" t="s">
        <v>271</v>
      </c>
      <c r="G215" s="73"/>
      <c r="H215" s="73"/>
      <c r="I215" s="190"/>
      <c r="J215" s="73"/>
      <c r="K215" s="73"/>
      <c r="L215" s="71"/>
      <c r="M215" s="277"/>
      <c r="N215" s="46"/>
      <c r="O215" s="46"/>
      <c r="P215" s="46"/>
      <c r="Q215" s="46"/>
      <c r="R215" s="46"/>
      <c r="S215" s="46"/>
      <c r="T215" s="94"/>
      <c r="AT215" s="23" t="s">
        <v>270</v>
      </c>
      <c r="AU215" s="23" t="s">
        <v>78</v>
      </c>
    </row>
    <row r="216" s="1" customFormat="1" ht="16.5" customHeight="1">
      <c r="B216" s="45"/>
      <c r="C216" s="266" t="s">
        <v>422</v>
      </c>
      <c r="D216" s="266" t="s">
        <v>226</v>
      </c>
      <c r="E216" s="267" t="s">
        <v>423</v>
      </c>
      <c r="F216" s="268" t="s">
        <v>424</v>
      </c>
      <c r="G216" s="269" t="s">
        <v>287</v>
      </c>
      <c r="H216" s="270">
        <v>1</v>
      </c>
      <c r="I216" s="271"/>
      <c r="J216" s="272">
        <f>ROUND(I216*H216,2)</f>
        <v>0</v>
      </c>
      <c r="K216" s="268" t="s">
        <v>21</v>
      </c>
      <c r="L216" s="273"/>
      <c r="M216" s="274" t="s">
        <v>21</v>
      </c>
      <c r="N216" s="275" t="s">
        <v>40</v>
      </c>
      <c r="O216" s="46"/>
      <c r="P216" s="229">
        <f>O216*H216</f>
        <v>0</v>
      </c>
      <c r="Q216" s="229">
        <v>0.00069999999999999999</v>
      </c>
      <c r="R216" s="229">
        <f>Q216*H216</f>
        <v>0.00069999999999999999</v>
      </c>
      <c r="S216" s="229">
        <v>0</v>
      </c>
      <c r="T216" s="230">
        <f>S216*H216</f>
        <v>0</v>
      </c>
      <c r="AR216" s="23" t="s">
        <v>164</v>
      </c>
      <c r="AT216" s="23" t="s">
        <v>226</v>
      </c>
      <c r="AU216" s="23" t="s">
        <v>78</v>
      </c>
      <c r="AY216" s="23" t="s">
        <v>120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74</v>
      </c>
      <c r="BK216" s="231">
        <f>ROUND(I216*H216,2)</f>
        <v>0</v>
      </c>
      <c r="BL216" s="23" t="s">
        <v>127</v>
      </c>
      <c r="BM216" s="23" t="s">
        <v>425</v>
      </c>
    </row>
    <row r="217" s="1" customFormat="1">
      <c r="B217" s="45"/>
      <c r="C217" s="73"/>
      <c r="D217" s="234" t="s">
        <v>270</v>
      </c>
      <c r="E217" s="73"/>
      <c r="F217" s="276" t="s">
        <v>271</v>
      </c>
      <c r="G217" s="73"/>
      <c r="H217" s="73"/>
      <c r="I217" s="190"/>
      <c r="J217" s="73"/>
      <c r="K217" s="73"/>
      <c r="L217" s="71"/>
      <c r="M217" s="277"/>
      <c r="N217" s="46"/>
      <c r="O217" s="46"/>
      <c r="P217" s="46"/>
      <c r="Q217" s="46"/>
      <c r="R217" s="46"/>
      <c r="S217" s="46"/>
      <c r="T217" s="94"/>
      <c r="AT217" s="23" t="s">
        <v>270</v>
      </c>
      <c r="AU217" s="23" t="s">
        <v>78</v>
      </c>
    </row>
    <row r="218" s="1" customFormat="1" ht="16.5" customHeight="1">
      <c r="B218" s="45"/>
      <c r="C218" s="266" t="s">
        <v>426</v>
      </c>
      <c r="D218" s="266" t="s">
        <v>226</v>
      </c>
      <c r="E218" s="267" t="s">
        <v>427</v>
      </c>
      <c r="F218" s="268" t="s">
        <v>428</v>
      </c>
      <c r="G218" s="269" t="s">
        <v>287</v>
      </c>
      <c r="H218" s="270">
        <v>1</v>
      </c>
      <c r="I218" s="271"/>
      <c r="J218" s="272">
        <f>ROUND(I218*H218,2)</f>
        <v>0</v>
      </c>
      <c r="K218" s="268" t="s">
        <v>21</v>
      </c>
      <c r="L218" s="273"/>
      <c r="M218" s="274" t="s">
        <v>21</v>
      </c>
      <c r="N218" s="275" t="s">
        <v>40</v>
      </c>
      <c r="O218" s="46"/>
      <c r="P218" s="229">
        <f>O218*H218</f>
        <v>0</v>
      </c>
      <c r="Q218" s="229">
        <v>0.00056999999999999998</v>
      </c>
      <c r="R218" s="229">
        <f>Q218*H218</f>
        <v>0.00056999999999999998</v>
      </c>
      <c r="S218" s="229">
        <v>0</v>
      </c>
      <c r="T218" s="230">
        <f>S218*H218</f>
        <v>0</v>
      </c>
      <c r="AR218" s="23" t="s">
        <v>164</v>
      </c>
      <c r="AT218" s="23" t="s">
        <v>226</v>
      </c>
      <c r="AU218" s="23" t="s">
        <v>78</v>
      </c>
      <c r="AY218" s="23" t="s">
        <v>120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74</v>
      </c>
      <c r="BK218" s="231">
        <f>ROUND(I218*H218,2)</f>
        <v>0</v>
      </c>
      <c r="BL218" s="23" t="s">
        <v>127</v>
      </c>
      <c r="BM218" s="23" t="s">
        <v>429</v>
      </c>
    </row>
    <row r="219" s="1" customFormat="1">
      <c r="B219" s="45"/>
      <c r="C219" s="73"/>
      <c r="D219" s="234" t="s">
        <v>270</v>
      </c>
      <c r="E219" s="73"/>
      <c r="F219" s="276" t="s">
        <v>271</v>
      </c>
      <c r="G219" s="73"/>
      <c r="H219" s="73"/>
      <c r="I219" s="190"/>
      <c r="J219" s="73"/>
      <c r="K219" s="73"/>
      <c r="L219" s="71"/>
      <c r="M219" s="277"/>
      <c r="N219" s="46"/>
      <c r="O219" s="46"/>
      <c r="P219" s="46"/>
      <c r="Q219" s="46"/>
      <c r="R219" s="46"/>
      <c r="S219" s="46"/>
      <c r="T219" s="94"/>
      <c r="AT219" s="23" t="s">
        <v>270</v>
      </c>
      <c r="AU219" s="23" t="s">
        <v>78</v>
      </c>
    </row>
    <row r="220" s="1" customFormat="1" ht="16.5" customHeight="1">
      <c r="B220" s="45"/>
      <c r="C220" s="266" t="s">
        <v>430</v>
      </c>
      <c r="D220" s="266" t="s">
        <v>226</v>
      </c>
      <c r="E220" s="267" t="s">
        <v>431</v>
      </c>
      <c r="F220" s="268" t="s">
        <v>432</v>
      </c>
      <c r="G220" s="269" t="s">
        <v>287</v>
      </c>
      <c r="H220" s="270">
        <v>1</v>
      </c>
      <c r="I220" s="271"/>
      <c r="J220" s="272">
        <f>ROUND(I220*H220,2)</f>
        <v>0</v>
      </c>
      <c r="K220" s="268" t="s">
        <v>21</v>
      </c>
      <c r="L220" s="273"/>
      <c r="M220" s="274" t="s">
        <v>21</v>
      </c>
      <c r="N220" s="275" t="s">
        <v>40</v>
      </c>
      <c r="O220" s="46"/>
      <c r="P220" s="229">
        <f>O220*H220</f>
        <v>0</v>
      </c>
      <c r="Q220" s="229">
        <v>0.00141</v>
      </c>
      <c r="R220" s="229">
        <f>Q220*H220</f>
        <v>0.00141</v>
      </c>
      <c r="S220" s="229">
        <v>0</v>
      </c>
      <c r="T220" s="230">
        <f>S220*H220</f>
        <v>0</v>
      </c>
      <c r="AR220" s="23" t="s">
        <v>164</v>
      </c>
      <c r="AT220" s="23" t="s">
        <v>226</v>
      </c>
      <c r="AU220" s="23" t="s">
        <v>78</v>
      </c>
      <c r="AY220" s="23" t="s">
        <v>120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74</v>
      </c>
      <c r="BK220" s="231">
        <f>ROUND(I220*H220,2)</f>
        <v>0</v>
      </c>
      <c r="BL220" s="23" t="s">
        <v>127</v>
      </c>
      <c r="BM220" s="23" t="s">
        <v>433</v>
      </c>
    </row>
    <row r="221" s="1" customFormat="1">
      <c r="B221" s="45"/>
      <c r="C221" s="73"/>
      <c r="D221" s="234" t="s">
        <v>270</v>
      </c>
      <c r="E221" s="73"/>
      <c r="F221" s="276" t="s">
        <v>271</v>
      </c>
      <c r="G221" s="73"/>
      <c r="H221" s="73"/>
      <c r="I221" s="190"/>
      <c r="J221" s="73"/>
      <c r="K221" s="73"/>
      <c r="L221" s="71"/>
      <c r="M221" s="277"/>
      <c r="N221" s="46"/>
      <c r="O221" s="46"/>
      <c r="P221" s="46"/>
      <c r="Q221" s="46"/>
      <c r="R221" s="46"/>
      <c r="S221" s="46"/>
      <c r="T221" s="94"/>
      <c r="AT221" s="23" t="s">
        <v>270</v>
      </c>
      <c r="AU221" s="23" t="s">
        <v>78</v>
      </c>
    </row>
    <row r="222" s="1" customFormat="1" ht="16.5" customHeight="1">
      <c r="B222" s="45"/>
      <c r="C222" s="266" t="s">
        <v>434</v>
      </c>
      <c r="D222" s="266" t="s">
        <v>226</v>
      </c>
      <c r="E222" s="267" t="s">
        <v>435</v>
      </c>
      <c r="F222" s="268" t="s">
        <v>436</v>
      </c>
      <c r="G222" s="269" t="s">
        <v>287</v>
      </c>
      <c r="H222" s="270">
        <v>2</v>
      </c>
      <c r="I222" s="271"/>
      <c r="J222" s="272">
        <f>ROUND(I222*H222,2)</f>
        <v>0</v>
      </c>
      <c r="K222" s="268" t="s">
        <v>21</v>
      </c>
      <c r="L222" s="273"/>
      <c r="M222" s="274" t="s">
        <v>21</v>
      </c>
      <c r="N222" s="275" t="s">
        <v>40</v>
      </c>
      <c r="O222" s="46"/>
      <c r="P222" s="229">
        <f>O222*H222</f>
        <v>0</v>
      </c>
      <c r="Q222" s="229">
        <v>0.00080000000000000004</v>
      </c>
      <c r="R222" s="229">
        <f>Q222*H222</f>
        <v>0.0016000000000000001</v>
      </c>
      <c r="S222" s="229">
        <v>0</v>
      </c>
      <c r="T222" s="230">
        <f>S222*H222</f>
        <v>0</v>
      </c>
      <c r="AR222" s="23" t="s">
        <v>164</v>
      </c>
      <c r="AT222" s="23" t="s">
        <v>226</v>
      </c>
      <c r="AU222" s="23" t="s">
        <v>78</v>
      </c>
      <c r="AY222" s="23" t="s">
        <v>120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74</v>
      </c>
      <c r="BK222" s="231">
        <f>ROUND(I222*H222,2)</f>
        <v>0</v>
      </c>
      <c r="BL222" s="23" t="s">
        <v>127</v>
      </c>
      <c r="BM222" s="23" t="s">
        <v>437</v>
      </c>
    </row>
    <row r="223" s="1" customFormat="1">
      <c r="B223" s="45"/>
      <c r="C223" s="73"/>
      <c r="D223" s="234" t="s">
        <v>270</v>
      </c>
      <c r="E223" s="73"/>
      <c r="F223" s="276" t="s">
        <v>271</v>
      </c>
      <c r="G223" s="73"/>
      <c r="H223" s="73"/>
      <c r="I223" s="190"/>
      <c r="J223" s="73"/>
      <c r="K223" s="73"/>
      <c r="L223" s="71"/>
      <c r="M223" s="277"/>
      <c r="N223" s="46"/>
      <c r="O223" s="46"/>
      <c r="P223" s="46"/>
      <c r="Q223" s="46"/>
      <c r="R223" s="46"/>
      <c r="S223" s="46"/>
      <c r="T223" s="94"/>
      <c r="AT223" s="23" t="s">
        <v>270</v>
      </c>
      <c r="AU223" s="23" t="s">
        <v>78</v>
      </c>
    </row>
    <row r="224" s="1" customFormat="1" ht="16.5" customHeight="1">
      <c r="B224" s="45"/>
      <c r="C224" s="220" t="s">
        <v>438</v>
      </c>
      <c r="D224" s="220" t="s">
        <v>122</v>
      </c>
      <c r="E224" s="221" t="s">
        <v>439</v>
      </c>
      <c r="F224" s="222" t="s">
        <v>440</v>
      </c>
      <c r="G224" s="223" t="s">
        <v>260</v>
      </c>
      <c r="H224" s="224">
        <v>11</v>
      </c>
      <c r="I224" s="225"/>
      <c r="J224" s="226">
        <f>ROUND(I224*H224,2)</f>
        <v>0</v>
      </c>
      <c r="K224" s="222" t="s">
        <v>126</v>
      </c>
      <c r="L224" s="71"/>
      <c r="M224" s="227" t="s">
        <v>21</v>
      </c>
      <c r="N224" s="228" t="s">
        <v>40</v>
      </c>
      <c r="O224" s="46"/>
      <c r="P224" s="229">
        <f>O224*H224</f>
        <v>0</v>
      </c>
      <c r="Q224" s="229">
        <v>2.0000000000000002E-05</v>
      </c>
      <c r="R224" s="229">
        <f>Q224*H224</f>
        <v>0.00022000000000000001</v>
      </c>
      <c r="S224" s="229">
        <v>0</v>
      </c>
      <c r="T224" s="230">
        <f>S224*H224</f>
        <v>0</v>
      </c>
      <c r="AR224" s="23" t="s">
        <v>127</v>
      </c>
      <c r="AT224" s="23" t="s">
        <v>122</v>
      </c>
      <c r="AU224" s="23" t="s">
        <v>78</v>
      </c>
      <c r="AY224" s="23" t="s">
        <v>120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74</v>
      </c>
      <c r="BK224" s="231">
        <f>ROUND(I224*H224,2)</f>
        <v>0</v>
      </c>
      <c r="BL224" s="23" t="s">
        <v>127</v>
      </c>
      <c r="BM224" s="23" t="s">
        <v>441</v>
      </c>
    </row>
    <row r="225" s="1" customFormat="1" ht="16.5" customHeight="1">
      <c r="B225" s="45"/>
      <c r="C225" s="266" t="s">
        <v>442</v>
      </c>
      <c r="D225" s="266" t="s">
        <v>226</v>
      </c>
      <c r="E225" s="267" t="s">
        <v>443</v>
      </c>
      <c r="F225" s="268" t="s">
        <v>444</v>
      </c>
      <c r="G225" s="269" t="s">
        <v>287</v>
      </c>
      <c r="H225" s="270">
        <v>11</v>
      </c>
      <c r="I225" s="271"/>
      <c r="J225" s="272">
        <f>ROUND(I225*H225,2)</f>
        <v>0</v>
      </c>
      <c r="K225" s="268" t="s">
        <v>21</v>
      </c>
      <c r="L225" s="273"/>
      <c r="M225" s="274" t="s">
        <v>21</v>
      </c>
      <c r="N225" s="275" t="s">
        <v>40</v>
      </c>
      <c r="O225" s="46"/>
      <c r="P225" s="229">
        <f>O225*H225</f>
        <v>0</v>
      </c>
      <c r="Q225" s="229">
        <v>0.0030000000000000001</v>
      </c>
      <c r="R225" s="229">
        <f>Q225*H225</f>
        <v>0.033000000000000002</v>
      </c>
      <c r="S225" s="229">
        <v>0</v>
      </c>
      <c r="T225" s="230">
        <f>S225*H225</f>
        <v>0</v>
      </c>
      <c r="AR225" s="23" t="s">
        <v>164</v>
      </c>
      <c r="AT225" s="23" t="s">
        <v>226</v>
      </c>
      <c r="AU225" s="23" t="s">
        <v>78</v>
      </c>
      <c r="AY225" s="23" t="s">
        <v>120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74</v>
      </c>
      <c r="BK225" s="231">
        <f>ROUND(I225*H225,2)</f>
        <v>0</v>
      </c>
      <c r="BL225" s="23" t="s">
        <v>127</v>
      </c>
      <c r="BM225" s="23" t="s">
        <v>445</v>
      </c>
    </row>
    <row r="226" s="1" customFormat="1">
      <c r="B226" s="45"/>
      <c r="C226" s="73"/>
      <c r="D226" s="234" t="s">
        <v>270</v>
      </c>
      <c r="E226" s="73"/>
      <c r="F226" s="276" t="s">
        <v>271</v>
      </c>
      <c r="G226" s="73"/>
      <c r="H226" s="73"/>
      <c r="I226" s="190"/>
      <c r="J226" s="73"/>
      <c r="K226" s="73"/>
      <c r="L226" s="71"/>
      <c r="M226" s="277"/>
      <c r="N226" s="46"/>
      <c r="O226" s="46"/>
      <c r="P226" s="46"/>
      <c r="Q226" s="46"/>
      <c r="R226" s="46"/>
      <c r="S226" s="46"/>
      <c r="T226" s="94"/>
      <c r="AT226" s="23" t="s">
        <v>270</v>
      </c>
      <c r="AU226" s="23" t="s">
        <v>78</v>
      </c>
    </row>
    <row r="227" s="1" customFormat="1" ht="16.5" customHeight="1">
      <c r="B227" s="45"/>
      <c r="C227" s="266" t="s">
        <v>446</v>
      </c>
      <c r="D227" s="266" t="s">
        <v>226</v>
      </c>
      <c r="E227" s="267" t="s">
        <v>447</v>
      </c>
      <c r="F227" s="268" t="s">
        <v>448</v>
      </c>
      <c r="G227" s="269" t="s">
        <v>287</v>
      </c>
      <c r="H227" s="270">
        <v>12</v>
      </c>
      <c r="I227" s="271"/>
      <c r="J227" s="272">
        <f>ROUND(I227*H227,2)</f>
        <v>0</v>
      </c>
      <c r="K227" s="268" t="s">
        <v>21</v>
      </c>
      <c r="L227" s="273"/>
      <c r="M227" s="274" t="s">
        <v>21</v>
      </c>
      <c r="N227" s="275" t="s">
        <v>40</v>
      </c>
      <c r="O227" s="46"/>
      <c r="P227" s="229">
        <f>O227*H227</f>
        <v>0</v>
      </c>
      <c r="Q227" s="229">
        <v>0.0050000000000000001</v>
      </c>
      <c r="R227" s="229">
        <f>Q227*H227</f>
        <v>0.059999999999999998</v>
      </c>
      <c r="S227" s="229">
        <v>0</v>
      </c>
      <c r="T227" s="230">
        <f>S227*H227</f>
        <v>0</v>
      </c>
      <c r="AR227" s="23" t="s">
        <v>164</v>
      </c>
      <c r="AT227" s="23" t="s">
        <v>226</v>
      </c>
      <c r="AU227" s="23" t="s">
        <v>78</v>
      </c>
      <c r="AY227" s="23" t="s">
        <v>120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74</v>
      </c>
      <c r="BK227" s="231">
        <f>ROUND(I227*H227,2)</f>
        <v>0</v>
      </c>
      <c r="BL227" s="23" t="s">
        <v>127</v>
      </c>
      <c r="BM227" s="23" t="s">
        <v>449</v>
      </c>
    </row>
    <row r="228" s="1" customFormat="1">
      <c r="B228" s="45"/>
      <c r="C228" s="73"/>
      <c r="D228" s="234" t="s">
        <v>270</v>
      </c>
      <c r="E228" s="73"/>
      <c r="F228" s="276" t="s">
        <v>271</v>
      </c>
      <c r="G228" s="73"/>
      <c r="H228" s="73"/>
      <c r="I228" s="190"/>
      <c r="J228" s="73"/>
      <c r="K228" s="73"/>
      <c r="L228" s="71"/>
      <c r="M228" s="277"/>
      <c r="N228" s="46"/>
      <c r="O228" s="46"/>
      <c r="P228" s="46"/>
      <c r="Q228" s="46"/>
      <c r="R228" s="46"/>
      <c r="S228" s="46"/>
      <c r="T228" s="94"/>
      <c r="AT228" s="23" t="s">
        <v>270</v>
      </c>
      <c r="AU228" s="23" t="s">
        <v>78</v>
      </c>
    </row>
    <row r="229" s="1" customFormat="1" ht="16.5" customHeight="1">
      <c r="B229" s="45"/>
      <c r="C229" s="220" t="s">
        <v>450</v>
      </c>
      <c r="D229" s="220" t="s">
        <v>122</v>
      </c>
      <c r="E229" s="221" t="s">
        <v>451</v>
      </c>
      <c r="F229" s="222" t="s">
        <v>452</v>
      </c>
      <c r="G229" s="223" t="s">
        <v>260</v>
      </c>
      <c r="H229" s="224">
        <v>1</v>
      </c>
      <c r="I229" s="225"/>
      <c r="J229" s="226">
        <f>ROUND(I229*H229,2)</f>
        <v>0</v>
      </c>
      <c r="K229" s="222" t="s">
        <v>126</v>
      </c>
      <c r="L229" s="71"/>
      <c r="M229" s="227" t="s">
        <v>21</v>
      </c>
      <c r="N229" s="228" t="s">
        <v>40</v>
      </c>
      <c r="O229" s="46"/>
      <c r="P229" s="229">
        <f>O229*H229</f>
        <v>0</v>
      </c>
      <c r="Q229" s="229">
        <v>2.0000000000000002E-05</v>
      </c>
      <c r="R229" s="229">
        <f>Q229*H229</f>
        <v>2.0000000000000002E-05</v>
      </c>
      <c r="S229" s="229">
        <v>0</v>
      </c>
      <c r="T229" s="230">
        <f>S229*H229</f>
        <v>0</v>
      </c>
      <c r="AR229" s="23" t="s">
        <v>127</v>
      </c>
      <c r="AT229" s="23" t="s">
        <v>122</v>
      </c>
      <c r="AU229" s="23" t="s">
        <v>78</v>
      </c>
      <c r="AY229" s="23" t="s">
        <v>120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74</v>
      </c>
      <c r="BK229" s="231">
        <f>ROUND(I229*H229,2)</f>
        <v>0</v>
      </c>
      <c r="BL229" s="23" t="s">
        <v>127</v>
      </c>
      <c r="BM229" s="23" t="s">
        <v>453</v>
      </c>
    </row>
    <row r="230" s="1" customFormat="1" ht="16.5" customHeight="1">
      <c r="B230" s="45"/>
      <c r="C230" s="266" t="s">
        <v>454</v>
      </c>
      <c r="D230" s="266" t="s">
        <v>226</v>
      </c>
      <c r="E230" s="267" t="s">
        <v>455</v>
      </c>
      <c r="F230" s="268" t="s">
        <v>456</v>
      </c>
      <c r="G230" s="269" t="s">
        <v>287</v>
      </c>
      <c r="H230" s="270">
        <v>1</v>
      </c>
      <c r="I230" s="271"/>
      <c r="J230" s="272">
        <f>ROUND(I230*H230,2)</f>
        <v>0</v>
      </c>
      <c r="K230" s="268" t="s">
        <v>21</v>
      </c>
      <c r="L230" s="273"/>
      <c r="M230" s="274" t="s">
        <v>21</v>
      </c>
      <c r="N230" s="275" t="s">
        <v>40</v>
      </c>
      <c r="O230" s="46"/>
      <c r="P230" s="229">
        <f>O230*H230</f>
        <v>0</v>
      </c>
      <c r="Q230" s="229">
        <v>0.0035999999999999999</v>
      </c>
      <c r="R230" s="229">
        <f>Q230*H230</f>
        <v>0.0035999999999999999</v>
      </c>
      <c r="S230" s="229">
        <v>0</v>
      </c>
      <c r="T230" s="230">
        <f>S230*H230</f>
        <v>0</v>
      </c>
      <c r="AR230" s="23" t="s">
        <v>164</v>
      </c>
      <c r="AT230" s="23" t="s">
        <v>226</v>
      </c>
      <c r="AU230" s="23" t="s">
        <v>78</v>
      </c>
      <c r="AY230" s="23" t="s">
        <v>120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74</v>
      </c>
      <c r="BK230" s="231">
        <f>ROUND(I230*H230,2)</f>
        <v>0</v>
      </c>
      <c r="BL230" s="23" t="s">
        <v>127</v>
      </c>
      <c r="BM230" s="23" t="s">
        <v>457</v>
      </c>
    </row>
    <row r="231" s="1" customFormat="1">
      <c r="B231" s="45"/>
      <c r="C231" s="73"/>
      <c r="D231" s="234" t="s">
        <v>270</v>
      </c>
      <c r="E231" s="73"/>
      <c r="F231" s="276" t="s">
        <v>271</v>
      </c>
      <c r="G231" s="73"/>
      <c r="H231" s="73"/>
      <c r="I231" s="190"/>
      <c r="J231" s="73"/>
      <c r="K231" s="73"/>
      <c r="L231" s="71"/>
      <c r="M231" s="277"/>
      <c r="N231" s="46"/>
      <c r="O231" s="46"/>
      <c r="P231" s="46"/>
      <c r="Q231" s="46"/>
      <c r="R231" s="46"/>
      <c r="S231" s="46"/>
      <c r="T231" s="94"/>
      <c r="AT231" s="23" t="s">
        <v>270</v>
      </c>
      <c r="AU231" s="23" t="s">
        <v>78</v>
      </c>
    </row>
    <row r="232" s="1" customFormat="1" ht="16.5" customHeight="1">
      <c r="B232" s="45"/>
      <c r="C232" s="220" t="s">
        <v>458</v>
      </c>
      <c r="D232" s="220" t="s">
        <v>122</v>
      </c>
      <c r="E232" s="221" t="s">
        <v>459</v>
      </c>
      <c r="F232" s="222" t="s">
        <v>460</v>
      </c>
      <c r="G232" s="223" t="s">
        <v>260</v>
      </c>
      <c r="H232" s="224">
        <v>1</v>
      </c>
      <c r="I232" s="225"/>
      <c r="J232" s="226">
        <f>ROUND(I232*H232,2)</f>
        <v>0</v>
      </c>
      <c r="K232" s="222" t="s">
        <v>126</v>
      </c>
      <c r="L232" s="71"/>
      <c r="M232" s="227" t="s">
        <v>21</v>
      </c>
      <c r="N232" s="228" t="s">
        <v>40</v>
      </c>
      <c r="O232" s="46"/>
      <c r="P232" s="229">
        <f>O232*H232</f>
        <v>0</v>
      </c>
      <c r="Q232" s="229">
        <v>0.00085999999999999998</v>
      </c>
      <c r="R232" s="229">
        <f>Q232*H232</f>
        <v>0.00085999999999999998</v>
      </c>
      <c r="S232" s="229">
        <v>0</v>
      </c>
      <c r="T232" s="230">
        <f>S232*H232</f>
        <v>0</v>
      </c>
      <c r="AR232" s="23" t="s">
        <v>127</v>
      </c>
      <c r="AT232" s="23" t="s">
        <v>122</v>
      </c>
      <c r="AU232" s="23" t="s">
        <v>78</v>
      </c>
      <c r="AY232" s="23" t="s">
        <v>120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74</v>
      </c>
      <c r="BK232" s="231">
        <f>ROUND(I232*H232,2)</f>
        <v>0</v>
      </c>
      <c r="BL232" s="23" t="s">
        <v>127</v>
      </c>
      <c r="BM232" s="23" t="s">
        <v>461</v>
      </c>
    </row>
    <row r="233" s="1" customFormat="1" ht="16.5" customHeight="1">
      <c r="B233" s="45"/>
      <c r="C233" s="266" t="s">
        <v>462</v>
      </c>
      <c r="D233" s="266" t="s">
        <v>226</v>
      </c>
      <c r="E233" s="267" t="s">
        <v>463</v>
      </c>
      <c r="F233" s="268" t="s">
        <v>464</v>
      </c>
      <c r="G233" s="269" t="s">
        <v>287</v>
      </c>
      <c r="H233" s="270">
        <v>1</v>
      </c>
      <c r="I233" s="271"/>
      <c r="J233" s="272">
        <f>ROUND(I233*H233,2)</f>
        <v>0</v>
      </c>
      <c r="K233" s="268" t="s">
        <v>21</v>
      </c>
      <c r="L233" s="273"/>
      <c r="M233" s="274" t="s">
        <v>21</v>
      </c>
      <c r="N233" s="275" t="s">
        <v>40</v>
      </c>
      <c r="O233" s="46"/>
      <c r="P233" s="229">
        <f>O233*H233</f>
        <v>0</v>
      </c>
      <c r="Q233" s="229">
        <v>0.017999999999999999</v>
      </c>
      <c r="R233" s="229">
        <f>Q233*H233</f>
        <v>0.017999999999999999</v>
      </c>
      <c r="S233" s="229">
        <v>0</v>
      </c>
      <c r="T233" s="230">
        <f>S233*H233</f>
        <v>0</v>
      </c>
      <c r="AR233" s="23" t="s">
        <v>164</v>
      </c>
      <c r="AT233" s="23" t="s">
        <v>226</v>
      </c>
      <c r="AU233" s="23" t="s">
        <v>78</v>
      </c>
      <c r="AY233" s="23" t="s">
        <v>120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74</v>
      </c>
      <c r="BK233" s="231">
        <f>ROUND(I233*H233,2)</f>
        <v>0</v>
      </c>
      <c r="BL233" s="23" t="s">
        <v>127</v>
      </c>
      <c r="BM233" s="23" t="s">
        <v>465</v>
      </c>
    </row>
    <row r="234" s="1" customFormat="1">
      <c r="B234" s="45"/>
      <c r="C234" s="73"/>
      <c r="D234" s="234" t="s">
        <v>270</v>
      </c>
      <c r="E234" s="73"/>
      <c r="F234" s="276" t="s">
        <v>271</v>
      </c>
      <c r="G234" s="73"/>
      <c r="H234" s="73"/>
      <c r="I234" s="190"/>
      <c r="J234" s="73"/>
      <c r="K234" s="73"/>
      <c r="L234" s="71"/>
      <c r="M234" s="277"/>
      <c r="N234" s="46"/>
      <c r="O234" s="46"/>
      <c r="P234" s="46"/>
      <c r="Q234" s="46"/>
      <c r="R234" s="46"/>
      <c r="S234" s="46"/>
      <c r="T234" s="94"/>
      <c r="AT234" s="23" t="s">
        <v>270</v>
      </c>
      <c r="AU234" s="23" t="s">
        <v>78</v>
      </c>
    </row>
    <row r="235" s="1" customFormat="1" ht="25.5" customHeight="1">
      <c r="B235" s="45"/>
      <c r="C235" s="266" t="s">
        <v>466</v>
      </c>
      <c r="D235" s="266" t="s">
        <v>226</v>
      </c>
      <c r="E235" s="267" t="s">
        <v>467</v>
      </c>
      <c r="F235" s="268" t="s">
        <v>468</v>
      </c>
      <c r="G235" s="269" t="s">
        <v>287</v>
      </c>
      <c r="H235" s="270">
        <v>1</v>
      </c>
      <c r="I235" s="271"/>
      <c r="J235" s="272">
        <f>ROUND(I235*H235,2)</f>
        <v>0</v>
      </c>
      <c r="K235" s="268" t="s">
        <v>21</v>
      </c>
      <c r="L235" s="273"/>
      <c r="M235" s="274" t="s">
        <v>21</v>
      </c>
      <c r="N235" s="275" t="s">
        <v>40</v>
      </c>
      <c r="O235" s="46"/>
      <c r="P235" s="229">
        <f>O235*H235</f>
        <v>0</v>
      </c>
      <c r="Q235" s="229">
        <v>0.0060000000000000001</v>
      </c>
      <c r="R235" s="229">
        <f>Q235*H235</f>
        <v>0.0060000000000000001</v>
      </c>
      <c r="S235" s="229">
        <v>0</v>
      </c>
      <c r="T235" s="230">
        <f>S235*H235</f>
        <v>0</v>
      </c>
      <c r="AR235" s="23" t="s">
        <v>164</v>
      </c>
      <c r="AT235" s="23" t="s">
        <v>226</v>
      </c>
      <c r="AU235" s="23" t="s">
        <v>78</v>
      </c>
      <c r="AY235" s="23" t="s">
        <v>120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74</v>
      </c>
      <c r="BK235" s="231">
        <f>ROUND(I235*H235,2)</f>
        <v>0</v>
      </c>
      <c r="BL235" s="23" t="s">
        <v>127</v>
      </c>
      <c r="BM235" s="23" t="s">
        <v>469</v>
      </c>
    </row>
    <row r="236" s="1" customFormat="1">
      <c r="B236" s="45"/>
      <c r="C236" s="73"/>
      <c r="D236" s="234" t="s">
        <v>270</v>
      </c>
      <c r="E236" s="73"/>
      <c r="F236" s="276" t="s">
        <v>271</v>
      </c>
      <c r="G236" s="73"/>
      <c r="H236" s="73"/>
      <c r="I236" s="190"/>
      <c r="J236" s="73"/>
      <c r="K236" s="73"/>
      <c r="L236" s="71"/>
      <c r="M236" s="277"/>
      <c r="N236" s="46"/>
      <c r="O236" s="46"/>
      <c r="P236" s="46"/>
      <c r="Q236" s="46"/>
      <c r="R236" s="46"/>
      <c r="S236" s="46"/>
      <c r="T236" s="94"/>
      <c r="AT236" s="23" t="s">
        <v>270</v>
      </c>
      <c r="AU236" s="23" t="s">
        <v>78</v>
      </c>
    </row>
    <row r="237" s="1" customFormat="1" ht="16.5" customHeight="1">
      <c r="B237" s="45"/>
      <c r="C237" s="220" t="s">
        <v>470</v>
      </c>
      <c r="D237" s="220" t="s">
        <v>122</v>
      </c>
      <c r="E237" s="221" t="s">
        <v>471</v>
      </c>
      <c r="F237" s="222" t="s">
        <v>472</v>
      </c>
      <c r="G237" s="223" t="s">
        <v>260</v>
      </c>
      <c r="H237" s="224">
        <v>1</v>
      </c>
      <c r="I237" s="225"/>
      <c r="J237" s="226">
        <f>ROUND(I237*H237,2)</f>
        <v>0</v>
      </c>
      <c r="K237" s="222" t="s">
        <v>126</v>
      </c>
      <c r="L237" s="71"/>
      <c r="M237" s="227" t="s">
        <v>21</v>
      </c>
      <c r="N237" s="228" t="s">
        <v>40</v>
      </c>
      <c r="O237" s="46"/>
      <c r="P237" s="229">
        <f>O237*H237</f>
        <v>0</v>
      </c>
      <c r="Q237" s="229">
        <v>0.00034000000000000002</v>
      </c>
      <c r="R237" s="229">
        <f>Q237*H237</f>
        <v>0.00034000000000000002</v>
      </c>
      <c r="S237" s="229">
        <v>0</v>
      </c>
      <c r="T237" s="230">
        <f>S237*H237</f>
        <v>0</v>
      </c>
      <c r="AR237" s="23" t="s">
        <v>127</v>
      </c>
      <c r="AT237" s="23" t="s">
        <v>122</v>
      </c>
      <c r="AU237" s="23" t="s">
        <v>78</v>
      </c>
      <c r="AY237" s="23" t="s">
        <v>120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74</v>
      </c>
      <c r="BK237" s="231">
        <f>ROUND(I237*H237,2)</f>
        <v>0</v>
      </c>
      <c r="BL237" s="23" t="s">
        <v>127</v>
      </c>
      <c r="BM237" s="23" t="s">
        <v>473</v>
      </c>
    </row>
    <row r="238" s="1" customFormat="1" ht="16.5" customHeight="1">
      <c r="B238" s="45"/>
      <c r="C238" s="266" t="s">
        <v>474</v>
      </c>
      <c r="D238" s="266" t="s">
        <v>226</v>
      </c>
      <c r="E238" s="267" t="s">
        <v>475</v>
      </c>
      <c r="F238" s="268" t="s">
        <v>476</v>
      </c>
      <c r="G238" s="269" t="s">
        <v>287</v>
      </c>
      <c r="H238" s="270">
        <v>1</v>
      </c>
      <c r="I238" s="271"/>
      <c r="J238" s="272">
        <f>ROUND(I238*H238,2)</f>
        <v>0</v>
      </c>
      <c r="K238" s="268" t="s">
        <v>21</v>
      </c>
      <c r="L238" s="273"/>
      <c r="M238" s="274" t="s">
        <v>21</v>
      </c>
      <c r="N238" s="275" t="s">
        <v>40</v>
      </c>
      <c r="O238" s="46"/>
      <c r="P238" s="229">
        <f>O238*H238</f>
        <v>0</v>
      </c>
      <c r="Q238" s="229">
        <v>0.037999999999999999</v>
      </c>
      <c r="R238" s="229">
        <f>Q238*H238</f>
        <v>0.037999999999999999</v>
      </c>
      <c r="S238" s="229">
        <v>0</v>
      </c>
      <c r="T238" s="230">
        <f>S238*H238</f>
        <v>0</v>
      </c>
      <c r="AR238" s="23" t="s">
        <v>164</v>
      </c>
      <c r="AT238" s="23" t="s">
        <v>226</v>
      </c>
      <c r="AU238" s="23" t="s">
        <v>78</v>
      </c>
      <c r="AY238" s="23" t="s">
        <v>120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23" t="s">
        <v>74</v>
      </c>
      <c r="BK238" s="231">
        <f>ROUND(I238*H238,2)</f>
        <v>0</v>
      </c>
      <c r="BL238" s="23" t="s">
        <v>127</v>
      </c>
      <c r="BM238" s="23" t="s">
        <v>477</v>
      </c>
    </row>
    <row r="239" s="1" customFormat="1">
      <c r="B239" s="45"/>
      <c r="C239" s="73"/>
      <c r="D239" s="234" t="s">
        <v>270</v>
      </c>
      <c r="E239" s="73"/>
      <c r="F239" s="276" t="s">
        <v>271</v>
      </c>
      <c r="G239" s="73"/>
      <c r="H239" s="73"/>
      <c r="I239" s="190"/>
      <c r="J239" s="73"/>
      <c r="K239" s="73"/>
      <c r="L239" s="71"/>
      <c r="M239" s="277"/>
      <c r="N239" s="46"/>
      <c r="O239" s="46"/>
      <c r="P239" s="46"/>
      <c r="Q239" s="46"/>
      <c r="R239" s="46"/>
      <c r="S239" s="46"/>
      <c r="T239" s="94"/>
      <c r="AT239" s="23" t="s">
        <v>270</v>
      </c>
      <c r="AU239" s="23" t="s">
        <v>78</v>
      </c>
    </row>
    <row r="240" s="1" customFormat="1" ht="16.5" customHeight="1">
      <c r="B240" s="45"/>
      <c r="C240" s="266" t="s">
        <v>478</v>
      </c>
      <c r="D240" s="266" t="s">
        <v>226</v>
      </c>
      <c r="E240" s="267" t="s">
        <v>479</v>
      </c>
      <c r="F240" s="268" t="s">
        <v>480</v>
      </c>
      <c r="G240" s="269" t="s">
        <v>287</v>
      </c>
      <c r="H240" s="270">
        <v>1</v>
      </c>
      <c r="I240" s="271"/>
      <c r="J240" s="272">
        <f>ROUND(I240*H240,2)</f>
        <v>0</v>
      </c>
      <c r="K240" s="268" t="s">
        <v>21</v>
      </c>
      <c r="L240" s="273"/>
      <c r="M240" s="274" t="s">
        <v>21</v>
      </c>
      <c r="N240" s="275" t="s">
        <v>40</v>
      </c>
      <c r="O240" s="4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3" t="s">
        <v>164</v>
      </c>
      <c r="AT240" s="23" t="s">
        <v>226</v>
      </c>
      <c r="AU240" s="23" t="s">
        <v>78</v>
      </c>
      <c r="AY240" s="23" t="s">
        <v>120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23" t="s">
        <v>74</v>
      </c>
      <c r="BK240" s="231">
        <f>ROUND(I240*H240,2)</f>
        <v>0</v>
      </c>
      <c r="BL240" s="23" t="s">
        <v>127</v>
      </c>
      <c r="BM240" s="23" t="s">
        <v>481</v>
      </c>
    </row>
    <row r="241" s="1" customFormat="1">
      <c r="B241" s="45"/>
      <c r="C241" s="73"/>
      <c r="D241" s="234" t="s">
        <v>270</v>
      </c>
      <c r="E241" s="73"/>
      <c r="F241" s="276" t="s">
        <v>271</v>
      </c>
      <c r="G241" s="73"/>
      <c r="H241" s="73"/>
      <c r="I241" s="190"/>
      <c r="J241" s="73"/>
      <c r="K241" s="73"/>
      <c r="L241" s="71"/>
      <c r="M241" s="277"/>
      <c r="N241" s="46"/>
      <c r="O241" s="46"/>
      <c r="P241" s="46"/>
      <c r="Q241" s="46"/>
      <c r="R241" s="46"/>
      <c r="S241" s="46"/>
      <c r="T241" s="94"/>
      <c r="AT241" s="23" t="s">
        <v>270</v>
      </c>
      <c r="AU241" s="23" t="s">
        <v>78</v>
      </c>
    </row>
    <row r="242" s="1" customFormat="1" ht="16.5" customHeight="1">
      <c r="B242" s="45"/>
      <c r="C242" s="220" t="s">
        <v>482</v>
      </c>
      <c r="D242" s="220" t="s">
        <v>122</v>
      </c>
      <c r="E242" s="221" t="s">
        <v>483</v>
      </c>
      <c r="F242" s="222" t="s">
        <v>484</v>
      </c>
      <c r="G242" s="223" t="s">
        <v>260</v>
      </c>
      <c r="H242" s="224">
        <v>6</v>
      </c>
      <c r="I242" s="225"/>
      <c r="J242" s="226">
        <f>ROUND(I242*H242,2)</f>
        <v>0</v>
      </c>
      <c r="K242" s="222" t="s">
        <v>126</v>
      </c>
      <c r="L242" s="71"/>
      <c r="M242" s="227" t="s">
        <v>21</v>
      </c>
      <c r="N242" s="228" t="s">
        <v>40</v>
      </c>
      <c r="O242" s="46"/>
      <c r="P242" s="229">
        <f>O242*H242</f>
        <v>0</v>
      </c>
      <c r="Q242" s="229">
        <v>0.00165</v>
      </c>
      <c r="R242" s="229">
        <f>Q242*H242</f>
        <v>0.0098999999999999991</v>
      </c>
      <c r="S242" s="229">
        <v>0</v>
      </c>
      <c r="T242" s="230">
        <f>S242*H242</f>
        <v>0</v>
      </c>
      <c r="AR242" s="23" t="s">
        <v>127</v>
      </c>
      <c r="AT242" s="23" t="s">
        <v>122</v>
      </c>
      <c r="AU242" s="23" t="s">
        <v>78</v>
      </c>
      <c r="AY242" s="23" t="s">
        <v>120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74</v>
      </c>
      <c r="BK242" s="231">
        <f>ROUND(I242*H242,2)</f>
        <v>0</v>
      </c>
      <c r="BL242" s="23" t="s">
        <v>127</v>
      </c>
      <c r="BM242" s="23" t="s">
        <v>485</v>
      </c>
    </row>
    <row r="243" s="1" customFormat="1" ht="16.5" customHeight="1">
      <c r="B243" s="45"/>
      <c r="C243" s="266" t="s">
        <v>486</v>
      </c>
      <c r="D243" s="266" t="s">
        <v>226</v>
      </c>
      <c r="E243" s="267" t="s">
        <v>487</v>
      </c>
      <c r="F243" s="268" t="s">
        <v>488</v>
      </c>
      <c r="G243" s="269" t="s">
        <v>287</v>
      </c>
      <c r="H243" s="270">
        <v>6</v>
      </c>
      <c r="I243" s="271"/>
      <c r="J243" s="272">
        <f>ROUND(I243*H243,2)</f>
        <v>0</v>
      </c>
      <c r="K243" s="268" t="s">
        <v>21</v>
      </c>
      <c r="L243" s="273"/>
      <c r="M243" s="274" t="s">
        <v>21</v>
      </c>
      <c r="N243" s="275" t="s">
        <v>40</v>
      </c>
      <c r="O243" s="46"/>
      <c r="P243" s="229">
        <f>O243*H243</f>
        <v>0</v>
      </c>
      <c r="Q243" s="229">
        <v>0.023</v>
      </c>
      <c r="R243" s="229">
        <f>Q243*H243</f>
        <v>0.13800000000000001</v>
      </c>
      <c r="S243" s="229">
        <v>0</v>
      </c>
      <c r="T243" s="230">
        <f>S243*H243</f>
        <v>0</v>
      </c>
      <c r="AR243" s="23" t="s">
        <v>164</v>
      </c>
      <c r="AT243" s="23" t="s">
        <v>226</v>
      </c>
      <c r="AU243" s="23" t="s">
        <v>78</v>
      </c>
      <c r="AY243" s="23" t="s">
        <v>120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74</v>
      </c>
      <c r="BK243" s="231">
        <f>ROUND(I243*H243,2)</f>
        <v>0</v>
      </c>
      <c r="BL243" s="23" t="s">
        <v>127</v>
      </c>
      <c r="BM243" s="23" t="s">
        <v>489</v>
      </c>
    </row>
    <row r="244" s="1" customFormat="1">
      <c r="B244" s="45"/>
      <c r="C244" s="73"/>
      <c r="D244" s="234" t="s">
        <v>270</v>
      </c>
      <c r="E244" s="73"/>
      <c r="F244" s="276" t="s">
        <v>271</v>
      </c>
      <c r="G244" s="73"/>
      <c r="H244" s="73"/>
      <c r="I244" s="190"/>
      <c r="J244" s="73"/>
      <c r="K244" s="73"/>
      <c r="L244" s="71"/>
      <c r="M244" s="277"/>
      <c r="N244" s="46"/>
      <c r="O244" s="46"/>
      <c r="P244" s="46"/>
      <c r="Q244" s="46"/>
      <c r="R244" s="46"/>
      <c r="S244" s="46"/>
      <c r="T244" s="94"/>
      <c r="AT244" s="23" t="s">
        <v>270</v>
      </c>
      <c r="AU244" s="23" t="s">
        <v>78</v>
      </c>
    </row>
    <row r="245" s="1" customFormat="1" ht="25.5" customHeight="1">
      <c r="B245" s="45"/>
      <c r="C245" s="266" t="s">
        <v>490</v>
      </c>
      <c r="D245" s="266" t="s">
        <v>226</v>
      </c>
      <c r="E245" s="267" t="s">
        <v>491</v>
      </c>
      <c r="F245" s="268" t="s">
        <v>492</v>
      </c>
      <c r="G245" s="269" t="s">
        <v>287</v>
      </c>
      <c r="H245" s="270">
        <v>6</v>
      </c>
      <c r="I245" s="271"/>
      <c r="J245" s="272">
        <f>ROUND(I245*H245,2)</f>
        <v>0</v>
      </c>
      <c r="K245" s="268" t="s">
        <v>21</v>
      </c>
      <c r="L245" s="273"/>
      <c r="M245" s="274" t="s">
        <v>21</v>
      </c>
      <c r="N245" s="275" t="s">
        <v>40</v>
      </c>
      <c r="O245" s="46"/>
      <c r="P245" s="229">
        <f>O245*H245</f>
        <v>0</v>
      </c>
      <c r="Q245" s="229">
        <v>0.0060000000000000001</v>
      </c>
      <c r="R245" s="229">
        <f>Q245*H245</f>
        <v>0.036000000000000004</v>
      </c>
      <c r="S245" s="229">
        <v>0</v>
      </c>
      <c r="T245" s="230">
        <f>S245*H245</f>
        <v>0</v>
      </c>
      <c r="AR245" s="23" t="s">
        <v>164</v>
      </c>
      <c r="AT245" s="23" t="s">
        <v>226</v>
      </c>
      <c r="AU245" s="23" t="s">
        <v>78</v>
      </c>
      <c r="AY245" s="23" t="s">
        <v>120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74</v>
      </c>
      <c r="BK245" s="231">
        <f>ROUND(I245*H245,2)</f>
        <v>0</v>
      </c>
      <c r="BL245" s="23" t="s">
        <v>127</v>
      </c>
      <c r="BM245" s="23" t="s">
        <v>493</v>
      </c>
    </row>
    <row r="246" s="1" customFormat="1" ht="16.5" customHeight="1">
      <c r="B246" s="45"/>
      <c r="C246" s="220" t="s">
        <v>494</v>
      </c>
      <c r="D246" s="220" t="s">
        <v>122</v>
      </c>
      <c r="E246" s="221" t="s">
        <v>495</v>
      </c>
      <c r="F246" s="222" t="s">
        <v>496</v>
      </c>
      <c r="G246" s="223" t="s">
        <v>260</v>
      </c>
      <c r="H246" s="224">
        <v>12</v>
      </c>
      <c r="I246" s="225"/>
      <c r="J246" s="226">
        <f>ROUND(I246*H246,2)</f>
        <v>0</v>
      </c>
      <c r="K246" s="222" t="s">
        <v>126</v>
      </c>
      <c r="L246" s="71"/>
      <c r="M246" s="227" t="s">
        <v>21</v>
      </c>
      <c r="N246" s="228" t="s">
        <v>40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" t="s">
        <v>127</v>
      </c>
      <c r="AT246" s="23" t="s">
        <v>122</v>
      </c>
      <c r="AU246" s="23" t="s">
        <v>78</v>
      </c>
      <c r="AY246" s="23" t="s">
        <v>120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74</v>
      </c>
      <c r="BK246" s="231">
        <f>ROUND(I246*H246,2)</f>
        <v>0</v>
      </c>
      <c r="BL246" s="23" t="s">
        <v>127</v>
      </c>
      <c r="BM246" s="23" t="s">
        <v>497</v>
      </c>
    </row>
    <row r="247" s="1" customFormat="1" ht="16.5" customHeight="1">
      <c r="B247" s="45"/>
      <c r="C247" s="266" t="s">
        <v>498</v>
      </c>
      <c r="D247" s="266" t="s">
        <v>226</v>
      </c>
      <c r="E247" s="267" t="s">
        <v>499</v>
      </c>
      <c r="F247" s="268" t="s">
        <v>500</v>
      </c>
      <c r="G247" s="269" t="s">
        <v>287</v>
      </c>
      <c r="H247" s="270">
        <v>12</v>
      </c>
      <c r="I247" s="271"/>
      <c r="J247" s="272">
        <f>ROUND(I247*H247,2)</f>
        <v>0</v>
      </c>
      <c r="K247" s="268" t="s">
        <v>21</v>
      </c>
      <c r="L247" s="273"/>
      <c r="M247" s="274" t="s">
        <v>21</v>
      </c>
      <c r="N247" s="275" t="s">
        <v>40</v>
      </c>
      <c r="O247" s="46"/>
      <c r="P247" s="229">
        <f>O247*H247</f>
        <v>0</v>
      </c>
      <c r="Q247" s="229">
        <v>0.0030000000000000001</v>
      </c>
      <c r="R247" s="229">
        <f>Q247*H247</f>
        <v>0.036000000000000004</v>
      </c>
      <c r="S247" s="229">
        <v>0</v>
      </c>
      <c r="T247" s="230">
        <f>S247*H247</f>
        <v>0</v>
      </c>
      <c r="AR247" s="23" t="s">
        <v>164</v>
      </c>
      <c r="AT247" s="23" t="s">
        <v>226</v>
      </c>
      <c r="AU247" s="23" t="s">
        <v>78</v>
      </c>
      <c r="AY247" s="23" t="s">
        <v>120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74</v>
      </c>
      <c r="BK247" s="231">
        <f>ROUND(I247*H247,2)</f>
        <v>0</v>
      </c>
      <c r="BL247" s="23" t="s">
        <v>127</v>
      </c>
      <c r="BM247" s="23" t="s">
        <v>501</v>
      </c>
    </row>
    <row r="248" s="1" customFormat="1">
      <c r="B248" s="45"/>
      <c r="C248" s="73"/>
      <c r="D248" s="234" t="s">
        <v>270</v>
      </c>
      <c r="E248" s="73"/>
      <c r="F248" s="276" t="s">
        <v>271</v>
      </c>
      <c r="G248" s="73"/>
      <c r="H248" s="73"/>
      <c r="I248" s="190"/>
      <c r="J248" s="73"/>
      <c r="K248" s="73"/>
      <c r="L248" s="71"/>
      <c r="M248" s="277"/>
      <c r="N248" s="46"/>
      <c r="O248" s="46"/>
      <c r="P248" s="46"/>
      <c r="Q248" s="46"/>
      <c r="R248" s="46"/>
      <c r="S248" s="46"/>
      <c r="T248" s="94"/>
      <c r="AT248" s="23" t="s">
        <v>270</v>
      </c>
      <c r="AU248" s="23" t="s">
        <v>78</v>
      </c>
    </row>
    <row r="249" s="1" customFormat="1" ht="16.5" customHeight="1">
      <c r="B249" s="45"/>
      <c r="C249" s="220" t="s">
        <v>502</v>
      </c>
      <c r="D249" s="220" t="s">
        <v>122</v>
      </c>
      <c r="E249" s="221" t="s">
        <v>503</v>
      </c>
      <c r="F249" s="222" t="s">
        <v>504</v>
      </c>
      <c r="G249" s="223" t="s">
        <v>125</v>
      </c>
      <c r="H249" s="224">
        <v>9</v>
      </c>
      <c r="I249" s="225"/>
      <c r="J249" s="226">
        <f>ROUND(I249*H249,2)</f>
        <v>0</v>
      </c>
      <c r="K249" s="222" t="s">
        <v>126</v>
      </c>
      <c r="L249" s="71"/>
      <c r="M249" s="227" t="s">
        <v>21</v>
      </c>
      <c r="N249" s="228" t="s">
        <v>40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127</v>
      </c>
      <c r="AT249" s="23" t="s">
        <v>122</v>
      </c>
      <c r="AU249" s="23" t="s">
        <v>78</v>
      </c>
      <c r="AY249" s="23" t="s">
        <v>120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74</v>
      </c>
      <c r="BK249" s="231">
        <f>ROUND(I249*H249,2)</f>
        <v>0</v>
      </c>
      <c r="BL249" s="23" t="s">
        <v>127</v>
      </c>
      <c r="BM249" s="23" t="s">
        <v>505</v>
      </c>
    </row>
    <row r="250" s="1" customFormat="1" ht="16.5" customHeight="1">
      <c r="B250" s="45"/>
      <c r="C250" s="220" t="s">
        <v>506</v>
      </c>
      <c r="D250" s="220" t="s">
        <v>122</v>
      </c>
      <c r="E250" s="221" t="s">
        <v>507</v>
      </c>
      <c r="F250" s="222" t="s">
        <v>508</v>
      </c>
      <c r="G250" s="223" t="s">
        <v>125</v>
      </c>
      <c r="H250" s="224">
        <v>208</v>
      </c>
      <c r="I250" s="225"/>
      <c r="J250" s="226">
        <f>ROUND(I250*H250,2)</f>
        <v>0</v>
      </c>
      <c r="K250" s="222" t="s">
        <v>126</v>
      </c>
      <c r="L250" s="71"/>
      <c r="M250" s="227" t="s">
        <v>21</v>
      </c>
      <c r="N250" s="228" t="s">
        <v>40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127</v>
      </c>
      <c r="AT250" s="23" t="s">
        <v>122</v>
      </c>
      <c r="AU250" s="23" t="s">
        <v>78</v>
      </c>
      <c r="AY250" s="23" t="s">
        <v>120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74</v>
      </c>
      <c r="BK250" s="231">
        <f>ROUND(I250*H250,2)</f>
        <v>0</v>
      </c>
      <c r="BL250" s="23" t="s">
        <v>127</v>
      </c>
      <c r="BM250" s="23" t="s">
        <v>509</v>
      </c>
    </row>
    <row r="251" s="1" customFormat="1" ht="16.5" customHeight="1">
      <c r="B251" s="45"/>
      <c r="C251" s="220" t="s">
        <v>510</v>
      </c>
      <c r="D251" s="220" t="s">
        <v>122</v>
      </c>
      <c r="E251" s="221" t="s">
        <v>511</v>
      </c>
      <c r="F251" s="222" t="s">
        <v>512</v>
      </c>
      <c r="G251" s="223" t="s">
        <v>125</v>
      </c>
      <c r="H251" s="224">
        <v>217</v>
      </c>
      <c r="I251" s="225"/>
      <c r="J251" s="226">
        <f>ROUND(I251*H251,2)</f>
        <v>0</v>
      </c>
      <c r="K251" s="222" t="s">
        <v>126</v>
      </c>
      <c r="L251" s="71"/>
      <c r="M251" s="227" t="s">
        <v>21</v>
      </c>
      <c r="N251" s="228" t="s">
        <v>40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127</v>
      </c>
      <c r="AT251" s="23" t="s">
        <v>122</v>
      </c>
      <c r="AU251" s="23" t="s">
        <v>78</v>
      </c>
      <c r="AY251" s="23" t="s">
        <v>120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74</v>
      </c>
      <c r="BK251" s="231">
        <f>ROUND(I251*H251,2)</f>
        <v>0</v>
      </c>
      <c r="BL251" s="23" t="s">
        <v>127</v>
      </c>
      <c r="BM251" s="23" t="s">
        <v>513</v>
      </c>
    </row>
    <row r="252" s="11" customFormat="1">
      <c r="B252" s="232"/>
      <c r="C252" s="233"/>
      <c r="D252" s="234" t="s">
        <v>129</v>
      </c>
      <c r="E252" s="235" t="s">
        <v>21</v>
      </c>
      <c r="F252" s="236" t="s">
        <v>514</v>
      </c>
      <c r="G252" s="233"/>
      <c r="H252" s="237">
        <v>217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129</v>
      </c>
      <c r="AU252" s="243" t="s">
        <v>78</v>
      </c>
      <c r="AV252" s="11" t="s">
        <v>78</v>
      </c>
      <c r="AW252" s="11" t="s">
        <v>33</v>
      </c>
      <c r="AX252" s="11" t="s">
        <v>74</v>
      </c>
      <c r="AY252" s="243" t="s">
        <v>120</v>
      </c>
    </row>
    <row r="253" s="1" customFormat="1" ht="16.5" customHeight="1">
      <c r="B253" s="45"/>
      <c r="C253" s="220" t="s">
        <v>515</v>
      </c>
      <c r="D253" s="220" t="s">
        <v>122</v>
      </c>
      <c r="E253" s="221" t="s">
        <v>516</v>
      </c>
      <c r="F253" s="222" t="s">
        <v>517</v>
      </c>
      <c r="G253" s="223" t="s">
        <v>260</v>
      </c>
      <c r="H253" s="224">
        <v>4</v>
      </c>
      <c r="I253" s="225"/>
      <c r="J253" s="226">
        <f>ROUND(I253*H253,2)</f>
        <v>0</v>
      </c>
      <c r="K253" s="222" t="s">
        <v>126</v>
      </c>
      <c r="L253" s="71"/>
      <c r="M253" s="227" t="s">
        <v>21</v>
      </c>
      <c r="N253" s="228" t="s">
        <v>40</v>
      </c>
      <c r="O253" s="46"/>
      <c r="P253" s="229">
        <f>O253*H253</f>
        <v>0</v>
      </c>
      <c r="Q253" s="229">
        <v>0.46009</v>
      </c>
      <c r="R253" s="229">
        <f>Q253*H253</f>
        <v>1.84036</v>
      </c>
      <c r="S253" s="229">
        <v>0</v>
      </c>
      <c r="T253" s="230">
        <f>S253*H253</f>
        <v>0</v>
      </c>
      <c r="AR253" s="23" t="s">
        <v>127</v>
      </c>
      <c r="AT253" s="23" t="s">
        <v>122</v>
      </c>
      <c r="AU253" s="23" t="s">
        <v>78</v>
      </c>
      <c r="AY253" s="23" t="s">
        <v>120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74</v>
      </c>
      <c r="BK253" s="231">
        <f>ROUND(I253*H253,2)</f>
        <v>0</v>
      </c>
      <c r="BL253" s="23" t="s">
        <v>127</v>
      </c>
      <c r="BM253" s="23" t="s">
        <v>518</v>
      </c>
    </row>
    <row r="254" s="1" customFormat="1" ht="16.5" customHeight="1">
      <c r="B254" s="45"/>
      <c r="C254" s="220" t="s">
        <v>519</v>
      </c>
      <c r="D254" s="220" t="s">
        <v>122</v>
      </c>
      <c r="E254" s="221" t="s">
        <v>520</v>
      </c>
      <c r="F254" s="222" t="s">
        <v>521</v>
      </c>
      <c r="G254" s="223" t="s">
        <v>260</v>
      </c>
      <c r="H254" s="224">
        <v>13</v>
      </c>
      <c r="I254" s="225"/>
      <c r="J254" s="226">
        <f>ROUND(I254*H254,2)</f>
        <v>0</v>
      </c>
      <c r="K254" s="222" t="s">
        <v>126</v>
      </c>
      <c r="L254" s="71"/>
      <c r="M254" s="227" t="s">
        <v>21</v>
      </c>
      <c r="N254" s="228" t="s">
        <v>40</v>
      </c>
      <c r="O254" s="46"/>
      <c r="P254" s="229">
        <f>O254*H254</f>
        <v>0</v>
      </c>
      <c r="Q254" s="229">
        <v>0.063829999999999998</v>
      </c>
      <c r="R254" s="229">
        <f>Q254*H254</f>
        <v>0.82979000000000003</v>
      </c>
      <c r="S254" s="229">
        <v>0</v>
      </c>
      <c r="T254" s="230">
        <f>S254*H254</f>
        <v>0</v>
      </c>
      <c r="AR254" s="23" t="s">
        <v>127</v>
      </c>
      <c r="AT254" s="23" t="s">
        <v>122</v>
      </c>
      <c r="AU254" s="23" t="s">
        <v>78</v>
      </c>
      <c r="AY254" s="23" t="s">
        <v>120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74</v>
      </c>
      <c r="BK254" s="231">
        <f>ROUND(I254*H254,2)</f>
        <v>0</v>
      </c>
      <c r="BL254" s="23" t="s">
        <v>127</v>
      </c>
      <c r="BM254" s="23" t="s">
        <v>522</v>
      </c>
    </row>
    <row r="255" s="1" customFormat="1" ht="16.5" customHeight="1">
      <c r="B255" s="45"/>
      <c r="C255" s="266" t="s">
        <v>523</v>
      </c>
      <c r="D255" s="266" t="s">
        <v>226</v>
      </c>
      <c r="E255" s="267" t="s">
        <v>524</v>
      </c>
      <c r="F255" s="268" t="s">
        <v>525</v>
      </c>
      <c r="G255" s="269" t="s">
        <v>287</v>
      </c>
      <c r="H255" s="270">
        <v>13</v>
      </c>
      <c r="I255" s="271"/>
      <c r="J255" s="272">
        <f>ROUND(I255*H255,2)</f>
        <v>0</v>
      </c>
      <c r="K255" s="268" t="s">
        <v>21</v>
      </c>
      <c r="L255" s="273"/>
      <c r="M255" s="274" t="s">
        <v>21</v>
      </c>
      <c r="N255" s="275" t="s">
        <v>40</v>
      </c>
      <c r="O255" s="46"/>
      <c r="P255" s="229">
        <f>O255*H255</f>
        <v>0</v>
      </c>
      <c r="Q255" s="229">
        <v>0.0043</v>
      </c>
      <c r="R255" s="229">
        <f>Q255*H255</f>
        <v>0.055899999999999998</v>
      </c>
      <c r="S255" s="229">
        <v>0</v>
      </c>
      <c r="T255" s="230">
        <f>S255*H255</f>
        <v>0</v>
      </c>
      <c r="AR255" s="23" t="s">
        <v>164</v>
      </c>
      <c r="AT255" s="23" t="s">
        <v>226</v>
      </c>
      <c r="AU255" s="23" t="s">
        <v>78</v>
      </c>
      <c r="AY255" s="23" t="s">
        <v>120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74</v>
      </c>
      <c r="BK255" s="231">
        <f>ROUND(I255*H255,2)</f>
        <v>0</v>
      </c>
      <c r="BL255" s="23" t="s">
        <v>127</v>
      </c>
      <c r="BM255" s="23" t="s">
        <v>526</v>
      </c>
    </row>
    <row r="256" s="1" customFormat="1">
      <c r="B256" s="45"/>
      <c r="C256" s="73"/>
      <c r="D256" s="234" t="s">
        <v>270</v>
      </c>
      <c r="E256" s="73"/>
      <c r="F256" s="276" t="s">
        <v>271</v>
      </c>
      <c r="G256" s="73"/>
      <c r="H256" s="73"/>
      <c r="I256" s="190"/>
      <c r="J256" s="73"/>
      <c r="K256" s="73"/>
      <c r="L256" s="71"/>
      <c r="M256" s="277"/>
      <c r="N256" s="46"/>
      <c r="O256" s="46"/>
      <c r="P256" s="46"/>
      <c r="Q256" s="46"/>
      <c r="R256" s="46"/>
      <c r="S256" s="46"/>
      <c r="T256" s="94"/>
      <c r="AT256" s="23" t="s">
        <v>270</v>
      </c>
      <c r="AU256" s="23" t="s">
        <v>78</v>
      </c>
    </row>
    <row r="257" s="1" customFormat="1" ht="16.5" customHeight="1">
      <c r="B257" s="45"/>
      <c r="C257" s="220" t="s">
        <v>527</v>
      </c>
      <c r="D257" s="220" t="s">
        <v>122</v>
      </c>
      <c r="E257" s="221" t="s">
        <v>528</v>
      </c>
      <c r="F257" s="222" t="s">
        <v>529</v>
      </c>
      <c r="G257" s="223" t="s">
        <v>260</v>
      </c>
      <c r="H257" s="224">
        <v>6</v>
      </c>
      <c r="I257" s="225"/>
      <c r="J257" s="226">
        <f>ROUND(I257*H257,2)</f>
        <v>0</v>
      </c>
      <c r="K257" s="222" t="s">
        <v>126</v>
      </c>
      <c r="L257" s="71"/>
      <c r="M257" s="227" t="s">
        <v>21</v>
      </c>
      <c r="N257" s="228" t="s">
        <v>40</v>
      </c>
      <c r="O257" s="46"/>
      <c r="P257" s="229">
        <f>O257*H257</f>
        <v>0</v>
      </c>
      <c r="Q257" s="229">
        <v>0.12303</v>
      </c>
      <c r="R257" s="229">
        <f>Q257*H257</f>
        <v>0.73818000000000006</v>
      </c>
      <c r="S257" s="229">
        <v>0</v>
      </c>
      <c r="T257" s="230">
        <f>S257*H257</f>
        <v>0</v>
      </c>
      <c r="AR257" s="23" t="s">
        <v>127</v>
      </c>
      <c r="AT257" s="23" t="s">
        <v>122</v>
      </c>
      <c r="AU257" s="23" t="s">
        <v>78</v>
      </c>
      <c r="AY257" s="23" t="s">
        <v>120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74</v>
      </c>
      <c r="BK257" s="231">
        <f>ROUND(I257*H257,2)</f>
        <v>0</v>
      </c>
      <c r="BL257" s="23" t="s">
        <v>127</v>
      </c>
      <c r="BM257" s="23" t="s">
        <v>530</v>
      </c>
    </row>
    <row r="258" s="1" customFormat="1" ht="16.5" customHeight="1">
      <c r="B258" s="45"/>
      <c r="C258" s="266" t="s">
        <v>531</v>
      </c>
      <c r="D258" s="266" t="s">
        <v>226</v>
      </c>
      <c r="E258" s="267" t="s">
        <v>532</v>
      </c>
      <c r="F258" s="268" t="s">
        <v>533</v>
      </c>
      <c r="G258" s="269" t="s">
        <v>287</v>
      </c>
      <c r="H258" s="270">
        <v>6</v>
      </c>
      <c r="I258" s="271"/>
      <c r="J258" s="272">
        <f>ROUND(I258*H258,2)</f>
        <v>0</v>
      </c>
      <c r="K258" s="268" t="s">
        <v>21</v>
      </c>
      <c r="L258" s="273"/>
      <c r="M258" s="274" t="s">
        <v>21</v>
      </c>
      <c r="N258" s="275" t="s">
        <v>40</v>
      </c>
      <c r="O258" s="46"/>
      <c r="P258" s="229">
        <f>O258*H258</f>
        <v>0</v>
      </c>
      <c r="Q258" s="229">
        <v>0.0048999999999999998</v>
      </c>
      <c r="R258" s="229">
        <f>Q258*H258</f>
        <v>0.029399999999999999</v>
      </c>
      <c r="S258" s="229">
        <v>0</v>
      </c>
      <c r="T258" s="230">
        <f>S258*H258</f>
        <v>0</v>
      </c>
      <c r="AR258" s="23" t="s">
        <v>164</v>
      </c>
      <c r="AT258" s="23" t="s">
        <v>226</v>
      </c>
      <c r="AU258" s="23" t="s">
        <v>78</v>
      </c>
      <c r="AY258" s="23" t="s">
        <v>120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74</v>
      </c>
      <c r="BK258" s="231">
        <f>ROUND(I258*H258,2)</f>
        <v>0</v>
      </c>
      <c r="BL258" s="23" t="s">
        <v>127</v>
      </c>
      <c r="BM258" s="23" t="s">
        <v>534</v>
      </c>
    </row>
    <row r="259" s="1" customFormat="1">
      <c r="B259" s="45"/>
      <c r="C259" s="73"/>
      <c r="D259" s="234" t="s">
        <v>270</v>
      </c>
      <c r="E259" s="73"/>
      <c r="F259" s="276" t="s">
        <v>271</v>
      </c>
      <c r="G259" s="73"/>
      <c r="H259" s="73"/>
      <c r="I259" s="190"/>
      <c r="J259" s="73"/>
      <c r="K259" s="73"/>
      <c r="L259" s="71"/>
      <c r="M259" s="277"/>
      <c r="N259" s="46"/>
      <c r="O259" s="46"/>
      <c r="P259" s="46"/>
      <c r="Q259" s="46"/>
      <c r="R259" s="46"/>
      <c r="S259" s="46"/>
      <c r="T259" s="94"/>
      <c r="AT259" s="23" t="s">
        <v>270</v>
      </c>
      <c r="AU259" s="23" t="s">
        <v>78</v>
      </c>
    </row>
    <row r="260" s="1" customFormat="1" ht="16.5" customHeight="1">
      <c r="B260" s="45"/>
      <c r="C260" s="220" t="s">
        <v>535</v>
      </c>
      <c r="D260" s="220" t="s">
        <v>122</v>
      </c>
      <c r="E260" s="221" t="s">
        <v>536</v>
      </c>
      <c r="F260" s="222" t="s">
        <v>537</v>
      </c>
      <c r="G260" s="223" t="s">
        <v>260</v>
      </c>
      <c r="H260" s="224">
        <v>1</v>
      </c>
      <c r="I260" s="225"/>
      <c r="J260" s="226">
        <f>ROUND(I260*H260,2)</f>
        <v>0</v>
      </c>
      <c r="K260" s="222" t="s">
        <v>126</v>
      </c>
      <c r="L260" s="71"/>
      <c r="M260" s="227" t="s">
        <v>21</v>
      </c>
      <c r="N260" s="228" t="s">
        <v>40</v>
      </c>
      <c r="O260" s="46"/>
      <c r="P260" s="229">
        <f>O260*H260</f>
        <v>0</v>
      </c>
      <c r="Q260" s="229">
        <v>0.32906000000000002</v>
      </c>
      <c r="R260" s="229">
        <f>Q260*H260</f>
        <v>0.32906000000000002</v>
      </c>
      <c r="S260" s="229">
        <v>0</v>
      </c>
      <c r="T260" s="230">
        <f>S260*H260</f>
        <v>0</v>
      </c>
      <c r="AR260" s="23" t="s">
        <v>127</v>
      </c>
      <c r="AT260" s="23" t="s">
        <v>122</v>
      </c>
      <c r="AU260" s="23" t="s">
        <v>78</v>
      </c>
      <c r="AY260" s="23" t="s">
        <v>120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74</v>
      </c>
      <c r="BK260" s="231">
        <f>ROUND(I260*H260,2)</f>
        <v>0</v>
      </c>
      <c r="BL260" s="23" t="s">
        <v>127</v>
      </c>
      <c r="BM260" s="23" t="s">
        <v>538</v>
      </c>
    </row>
    <row r="261" s="1" customFormat="1" ht="16.5" customHeight="1">
      <c r="B261" s="45"/>
      <c r="C261" s="266" t="s">
        <v>539</v>
      </c>
      <c r="D261" s="266" t="s">
        <v>226</v>
      </c>
      <c r="E261" s="267" t="s">
        <v>540</v>
      </c>
      <c r="F261" s="268" t="s">
        <v>541</v>
      </c>
      <c r="G261" s="269" t="s">
        <v>287</v>
      </c>
      <c r="H261" s="270">
        <v>1</v>
      </c>
      <c r="I261" s="271"/>
      <c r="J261" s="272">
        <f>ROUND(I261*H261,2)</f>
        <v>0</v>
      </c>
      <c r="K261" s="268" t="s">
        <v>21</v>
      </c>
      <c r="L261" s="273"/>
      <c r="M261" s="274" t="s">
        <v>21</v>
      </c>
      <c r="N261" s="275" t="s">
        <v>40</v>
      </c>
      <c r="O261" s="46"/>
      <c r="P261" s="229">
        <f>O261*H261</f>
        <v>0</v>
      </c>
      <c r="Q261" s="229">
        <v>0.024</v>
      </c>
      <c r="R261" s="229">
        <f>Q261*H261</f>
        <v>0.024</v>
      </c>
      <c r="S261" s="229">
        <v>0</v>
      </c>
      <c r="T261" s="230">
        <f>S261*H261</f>
        <v>0</v>
      </c>
      <c r="AR261" s="23" t="s">
        <v>164</v>
      </c>
      <c r="AT261" s="23" t="s">
        <v>226</v>
      </c>
      <c r="AU261" s="23" t="s">
        <v>78</v>
      </c>
      <c r="AY261" s="23" t="s">
        <v>120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74</v>
      </c>
      <c r="BK261" s="231">
        <f>ROUND(I261*H261,2)</f>
        <v>0</v>
      </c>
      <c r="BL261" s="23" t="s">
        <v>127</v>
      </c>
      <c r="BM261" s="23" t="s">
        <v>542</v>
      </c>
    </row>
    <row r="262" s="1" customFormat="1">
      <c r="B262" s="45"/>
      <c r="C262" s="73"/>
      <c r="D262" s="234" t="s">
        <v>270</v>
      </c>
      <c r="E262" s="73"/>
      <c r="F262" s="276" t="s">
        <v>271</v>
      </c>
      <c r="G262" s="73"/>
      <c r="H262" s="73"/>
      <c r="I262" s="190"/>
      <c r="J262" s="73"/>
      <c r="K262" s="73"/>
      <c r="L262" s="71"/>
      <c r="M262" s="277"/>
      <c r="N262" s="46"/>
      <c r="O262" s="46"/>
      <c r="P262" s="46"/>
      <c r="Q262" s="46"/>
      <c r="R262" s="46"/>
      <c r="S262" s="46"/>
      <c r="T262" s="94"/>
      <c r="AT262" s="23" t="s">
        <v>270</v>
      </c>
      <c r="AU262" s="23" t="s">
        <v>78</v>
      </c>
    </row>
    <row r="263" s="1" customFormat="1" ht="16.5" customHeight="1">
      <c r="B263" s="45"/>
      <c r="C263" s="220" t="s">
        <v>543</v>
      </c>
      <c r="D263" s="220" t="s">
        <v>122</v>
      </c>
      <c r="E263" s="221" t="s">
        <v>544</v>
      </c>
      <c r="F263" s="222" t="s">
        <v>545</v>
      </c>
      <c r="G263" s="223" t="s">
        <v>260</v>
      </c>
      <c r="H263" s="224">
        <v>20</v>
      </c>
      <c r="I263" s="225"/>
      <c r="J263" s="226">
        <f>ROUND(I263*H263,2)</f>
        <v>0</v>
      </c>
      <c r="K263" s="222" t="s">
        <v>126</v>
      </c>
      <c r="L263" s="71"/>
      <c r="M263" s="227" t="s">
        <v>21</v>
      </c>
      <c r="N263" s="228" t="s">
        <v>40</v>
      </c>
      <c r="O263" s="46"/>
      <c r="P263" s="229">
        <f>O263*H263</f>
        <v>0</v>
      </c>
      <c r="Q263" s="229">
        <v>0.00016000000000000001</v>
      </c>
      <c r="R263" s="229">
        <f>Q263*H263</f>
        <v>0.0032000000000000002</v>
      </c>
      <c r="S263" s="229">
        <v>0</v>
      </c>
      <c r="T263" s="230">
        <f>S263*H263</f>
        <v>0</v>
      </c>
      <c r="AR263" s="23" t="s">
        <v>127</v>
      </c>
      <c r="AT263" s="23" t="s">
        <v>122</v>
      </c>
      <c r="AU263" s="23" t="s">
        <v>78</v>
      </c>
      <c r="AY263" s="23" t="s">
        <v>120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74</v>
      </c>
      <c r="BK263" s="231">
        <f>ROUND(I263*H263,2)</f>
        <v>0</v>
      </c>
      <c r="BL263" s="23" t="s">
        <v>127</v>
      </c>
      <c r="BM263" s="23" t="s">
        <v>546</v>
      </c>
    </row>
    <row r="264" s="11" customFormat="1">
      <c r="B264" s="232"/>
      <c r="C264" s="233"/>
      <c r="D264" s="234" t="s">
        <v>129</v>
      </c>
      <c r="E264" s="235" t="s">
        <v>21</v>
      </c>
      <c r="F264" s="236" t="s">
        <v>547</v>
      </c>
      <c r="G264" s="233"/>
      <c r="H264" s="237">
        <v>20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129</v>
      </c>
      <c r="AU264" s="243" t="s">
        <v>78</v>
      </c>
      <c r="AV264" s="11" t="s">
        <v>78</v>
      </c>
      <c r="AW264" s="11" t="s">
        <v>33</v>
      </c>
      <c r="AX264" s="11" t="s">
        <v>74</v>
      </c>
      <c r="AY264" s="243" t="s">
        <v>120</v>
      </c>
    </row>
    <row r="265" s="1" customFormat="1" ht="16.5" customHeight="1">
      <c r="B265" s="45"/>
      <c r="C265" s="220" t="s">
        <v>548</v>
      </c>
      <c r="D265" s="220" t="s">
        <v>122</v>
      </c>
      <c r="E265" s="221" t="s">
        <v>549</v>
      </c>
      <c r="F265" s="222" t="s">
        <v>550</v>
      </c>
      <c r="G265" s="223" t="s">
        <v>125</v>
      </c>
      <c r="H265" s="224">
        <v>250</v>
      </c>
      <c r="I265" s="225"/>
      <c r="J265" s="226">
        <f>ROUND(I265*H265,2)</f>
        <v>0</v>
      </c>
      <c r="K265" s="222" t="s">
        <v>126</v>
      </c>
      <c r="L265" s="71"/>
      <c r="M265" s="227" t="s">
        <v>21</v>
      </c>
      <c r="N265" s="228" t="s">
        <v>40</v>
      </c>
      <c r="O265" s="46"/>
      <c r="P265" s="229">
        <f>O265*H265</f>
        <v>0</v>
      </c>
      <c r="Q265" s="229">
        <v>0.00019000000000000001</v>
      </c>
      <c r="R265" s="229">
        <f>Q265*H265</f>
        <v>0.047500000000000001</v>
      </c>
      <c r="S265" s="229">
        <v>0</v>
      </c>
      <c r="T265" s="230">
        <f>S265*H265</f>
        <v>0</v>
      </c>
      <c r="AR265" s="23" t="s">
        <v>127</v>
      </c>
      <c r="AT265" s="23" t="s">
        <v>122</v>
      </c>
      <c r="AU265" s="23" t="s">
        <v>78</v>
      </c>
      <c r="AY265" s="23" t="s">
        <v>120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74</v>
      </c>
      <c r="BK265" s="231">
        <f>ROUND(I265*H265,2)</f>
        <v>0</v>
      </c>
      <c r="BL265" s="23" t="s">
        <v>127</v>
      </c>
      <c r="BM265" s="23" t="s">
        <v>551</v>
      </c>
    </row>
    <row r="266" s="11" customFormat="1">
      <c r="B266" s="232"/>
      <c r="C266" s="233"/>
      <c r="D266" s="234" t="s">
        <v>129</v>
      </c>
      <c r="E266" s="235" t="s">
        <v>21</v>
      </c>
      <c r="F266" s="236" t="s">
        <v>552</v>
      </c>
      <c r="G266" s="233"/>
      <c r="H266" s="237">
        <v>250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129</v>
      </c>
      <c r="AU266" s="243" t="s">
        <v>78</v>
      </c>
      <c r="AV266" s="11" t="s">
        <v>78</v>
      </c>
      <c r="AW266" s="11" t="s">
        <v>33</v>
      </c>
      <c r="AX266" s="11" t="s">
        <v>74</v>
      </c>
      <c r="AY266" s="243" t="s">
        <v>120</v>
      </c>
    </row>
    <row r="267" s="1" customFormat="1" ht="16.5" customHeight="1">
      <c r="B267" s="45"/>
      <c r="C267" s="220" t="s">
        <v>553</v>
      </c>
      <c r="D267" s="220" t="s">
        <v>122</v>
      </c>
      <c r="E267" s="221" t="s">
        <v>554</v>
      </c>
      <c r="F267" s="222" t="s">
        <v>555</v>
      </c>
      <c r="G267" s="223" t="s">
        <v>125</v>
      </c>
      <c r="H267" s="224">
        <v>217</v>
      </c>
      <c r="I267" s="225"/>
      <c r="J267" s="226">
        <f>ROUND(I267*H267,2)</f>
        <v>0</v>
      </c>
      <c r="K267" s="222" t="s">
        <v>126</v>
      </c>
      <c r="L267" s="71"/>
      <c r="M267" s="227" t="s">
        <v>21</v>
      </c>
      <c r="N267" s="228" t="s">
        <v>40</v>
      </c>
      <c r="O267" s="46"/>
      <c r="P267" s="229">
        <f>O267*H267</f>
        <v>0</v>
      </c>
      <c r="Q267" s="229">
        <v>0.00012999999999999999</v>
      </c>
      <c r="R267" s="229">
        <f>Q267*H267</f>
        <v>0.028209999999999999</v>
      </c>
      <c r="S267" s="229">
        <v>0</v>
      </c>
      <c r="T267" s="230">
        <f>S267*H267</f>
        <v>0</v>
      </c>
      <c r="AR267" s="23" t="s">
        <v>127</v>
      </c>
      <c r="AT267" s="23" t="s">
        <v>122</v>
      </c>
      <c r="AU267" s="23" t="s">
        <v>78</v>
      </c>
      <c r="AY267" s="23" t="s">
        <v>120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74</v>
      </c>
      <c r="BK267" s="231">
        <f>ROUND(I267*H267,2)</f>
        <v>0</v>
      </c>
      <c r="BL267" s="23" t="s">
        <v>127</v>
      </c>
      <c r="BM267" s="23" t="s">
        <v>556</v>
      </c>
    </row>
    <row r="268" s="11" customFormat="1">
      <c r="B268" s="232"/>
      <c r="C268" s="233"/>
      <c r="D268" s="234" t="s">
        <v>129</v>
      </c>
      <c r="E268" s="235" t="s">
        <v>21</v>
      </c>
      <c r="F268" s="236" t="s">
        <v>514</v>
      </c>
      <c r="G268" s="233"/>
      <c r="H268" s="237">
        <v>217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129</v>
      </c>
      <c r="AU268" s="243" t="s">
        <v>78</v>
      </c>
      <c r="AV268" s="11" t="s">
        <v>78</v>
      </c>
      <c r="AW268" s="11" t="s">
        <v>33</v>
      </c>
      <c r="AX268" s="11" t="s">
        <v>74</v>
      </c>
      <c r="AY268" s="243" t="s">
        <v>120</v>
      </c>
    </row>
    <row r="269" s="1" customFormat="1" ht="16.5" customHeight="1">
      <c r="B269" s="45"/>
      <c r="C269" s="220" t="s">
        <v>557</v>
      </c>
      <c r="D269" s="220" t="s">
        <v>122</v>
      </c>
      <c r="E269" s="221" t="s">
        <v>558</v>
      </c>
      <c r="F269" s="222" t="s">
        <v>559</v>
      </c>
      <c r="G269" s="223" t="s">
        <v>260</v>
      </c>
      <c r="H269" s="224">
        <v>4</v>
      </c>
      <c r="I269" s="225"/>
      <c r="J269" s="226">
        <f>ROUND(I269*H269,2)</f>
        <v>0</v>
      </c>
      <c r="K269" s="222" t="s">
        <v>126</v>
      </c>
      <c r="L269" s="71"/>
      <c r="M269" s="227" t="s">
        <v>21</v>
      </c>
      <c r="N269" s="228" t="s">
        <v>40</v>
      </c>
      <c r="O269" s="46"/>
      <c r="P269" s="229">
        <f>O269*H269</f>
        <v>0</v>
      </c>
      <c r="Q269" s="229">
        <v>0.00114</v>
      </c>
      <c r="R269" s="229">
        <f>Q269*H269</f>
        <v>0.0045599999999999998</v>
      </c>
      <c r="S269" s="229">
        <v>0</v>
      </c>
      <c r="T269" s="230">
        <f>S269*H269</f>
        <v>0</v>
      </c>
      <c r="AR269" s="23" t="s">
        <v>127</v>
      </c>
      <c r="AT269" s="23" t="s">
        <v>122</v>
      </c>
      <c r="AU269" s="23" t="s">
        <v>78</v>
      </c>
      <c r="AY269" s="23" t="s">
        <v>120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74</v>
      </c>
      <c r="BK269" s="231">
        <f>ROUND(I269*H269,2)</f>
        <v>0</v>
      </c>
      <c r="BL269" s="23" t="s">
        <v>127</v>
      </c>
      <c r="BM269" s="23" t="s">
        <v>560</v>
      </c>
    </row>
    <row r="270" s="1" customFormat="1" ht="16.5" customHeight="1">
      <c r="B270" s="45"/>
      <c r="C270" s="220" t="s">
        <v>561</v>
      </c>
      <c r="D270" s="220" t="s">
        <v>122</v>
      </c>
      <c r="E270" s="221" t="s">
        <v>562</v>
      </c>
      <c r="F270" s="222" t="s">
        <v>563</v>
      </c>
      <c r="G270" s="223" t="s">
        <v>125</v>
      </c>
      <c r="H270" s="224">
        <v>8</v>
      </c>
      <c r="I270" s="225"/>
      <c r="J270" s="226">
        <f>ROUND(I270*H270,2)</f>
        <v>0</v>
      </c>
      <c r="K270" s="222" t="s">
        <v>21</v>
      </c>
      <c r="L270" s="71"/>
      <c r="M270" s="227" t="s">
        <v>21</v>
      </c>
      <c r="N270" s="228" t="s">
        <v>40</v>
      </c>
      <c r="O270" s="46"/>
      <c r="P270" s="229">
        <f>O270*H270</f>
        <v>0</v>
      </c>
      <c r="Q270" s="229">
        <v>0.00058</v>
      </c>
      <c r="R270" s="229">
        <f>Q270*H270</f>
        <v>0.00464</v>
      </c>
      <c r="S270" s="229">
        <v>0</v>
      </c>
      <c r="T270" s="230">
        <f>S270*H270</f>
        <v>0</v>
      </c>
      <c r="AR270" s="23" t="s">
        <v>127</v>
      </c>
      <c r="AT270" s="23" t="s">
        <v>122</v>
      </c>
      <c r="AU270" s="23" t="s">
        <v>78</v>
      </c>
      <c r="AY270" s="23" t="s">
        <v>120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3" t="s">
        <v>74</v>
      </c>
      <c r="BK270" s="231">
        <f>ROUND(I270*H270,2)</f>
        <v>0</v>
      </c>
      <c r="BL270" s="23" t="s">
        <v>127</v>
      </c>
      <c r="BM270" s="23" t="s">
        <v>564</v>
      </c>
    </row>
    <row r="271" s="11" customFormat="1">
      <c r="B271" s="232"/>
      <c r="C271" s="233"/>
      <c r="D271" s="234" t="s">
        <v>129</v>
      </c>
      <c r="E271" s="235" t="s">
        <v>21</v>
      </c>
      <c r="F271" s="236" t="s">
        <v>565</v>
      </c>
      <c r="G271" s="233"/>
      <c r="H271" s="237">
        <v>8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129</v>
      </c>
      <c r="AU271" s="243" t="s">
        <v>78</v>
      </c>
      <c r="AV271" s="11" t="s">
        <v>78</v>
      </c>
      <c r="AW271" s="11" t="s">
        <v>33</v>
      </c>
      <c r="AX271" s="11" t="s">
        <v>74</v>
      </c>
      <c r="AY271" s="243" t="s">
        <v>120</v>
      </c>
    </row>
    <row r="272" s="1" customFormat="1" ht="16.5" customHeight="1">
      <c r="B272" s="45"/>
      <c r="C272" s="266" t="s">
        <v>566</v>
      </c>
      <c r="D272" s="266" t="s">
        <v>226</v>
      </c>
      <c r="E272" s="267" t="s">
        <v>567</v>
      </c>
      <c r="F272" s="268" t="s">
        <v>568</v>
      </c>
      <c r="G272" s="269" t="s">
        <v>125</v>
      </c>
      <c r="H272" s="270">
        <v>8</v>
      </c>
      <c r="I272" s="271"/>
      <c r="J272" s="272">
        <f>ROUND(I272*H272,2)</f>
        <v>0</v>
      </c>
      <c r="K272" s="268" t="s">
        <v>21</v>
      </c>
      <c r="L272" s="273"/>
      <c r="M272" s="274" t="s">
        <v>21</v>
      </c>
      <c r="N272" s="275" t="s">
        <v>40</v>
      </c>
      <c r="O272" s="46"/>
      <c r="P272" s="229">
        <f>O272*H272</f>
        <v>0</v>
      </c>
      <c r="Q272" s="229">
        <v>0.016330000000000001</v>
      </c>
      <c r="R272" s="229">
        <f>Q272*H272</f>
        <v>0.13064000000000001</v>
      </c>
      <c r="S272" s="229">
        <v>0</v>
      </c>
      <c r="T272" s="230">
        <f>S272*H272</f>
        <v>0</v>
      </c>
      <c r="AR272" s="23" t="s">
        <v>164</v>
      </c>
      <c r="AT272" s="23" t="s">
        <v>226</v>
      </c>
      <c r="AU272" s="23" t="s">
        <v>78</v>
      </c>
      <c r="AY272" s="23" t="s">
        <v>120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74</v>
      </c>
      <c r="BK272" s="231">
        <f>ROUND(I272*H272,2)</f>
        <v>0</v>
      </c>
      <c r="BL272" s="23" t="s">
        <v>127</v>
      </c>
      <c r="BM272" s="23" t="s">
        <v>569</v>
      </c>
    </row>
    <row r="273" s="1" customFormat="1">
      <c r="B273" s="45"/>
      <c r="C273" s="73"/>
      <c r="D273" s="234" t="s">
        <v>270</v>
      </c>
      <c r="E273" s="73"/>
      <c r="F273" s="276" t="s">
        <v>570</v>
      </c>
      <c r="G273" s="73"/>
      <c r="H273" s="73"/>
      <c r="I273" s="190"/>
      <c r="J273" s="73"/>
      <c r="K273" s="73"/>
      <c r="L273" s="71"/>
      <c r="M273" s="277"/>
      <c r="N273" s="46"/>
      <c r="O273" s="46"/>
      <c r="P273" s="46"/>
      <c r="Q273" s="46"/>
      <c r="R273" s="46"/>
      <c r="S273" s="46"/>
      <c r="T273" s="94"/>
      <c r="AT273" s="23" t="s">
        <v>270</v>
      </c>
      <c r="AU273" s="23" t="s">
        <v>78</v>
      </c>
    </row>
    <row r="274" s="11" customFormat="1">
      <c r="B274" s="232"/>
      <c r="C274" s="233"/>
      <c r="D274" s="234" t="s">
        <v>129</v>
      </c>
      <c r="E274" s="235" t="s">
        <v>21</v>
      </c>
      <c r="F274" s="236" t="s">
        <v>565</v>
      </c>
      <c r="G274" s="233"/>
      <c r="H274" s="237">
        <v>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129</v>
      </c>
      <c r="AU274" s="243" t="s">
        <v>78</v>
      </c>
      <c r="AV274" s="11" t="s">
        <v>78</v>
      </c>
      <c r="AW274" s="11" t="s">
        <v>33</v>
      </c>
      <c r="AX274" s="11" t="s">
        <v>74</v>
      </c>
      <c r="AY274" s="243" t="s">
        <v>120</v>
      </c>
    </row>
    <row r="275" s="10" customFormat="1" ht="29.88" customHeight="1">
      <c r="B275" s="204"/>
      <c r="C275" s="205"/>
      <c r="D275" s="206" t="s">
        <v>68</v>
      </c>
      <c r="E275" s="218" t="s">
        <v>571</v>
      </c>
      <c r="F275" s="218" t="s">
        <v>572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SUM(P276:P279)</f>
        <v>0</v>
      </c>
      <c r="Q275" s="212"/>
      <c r="R275" s="213">
        <f>SUM(R276:R279)</f>
        <v>0</v>
      </c>
      <c r="S275" s="212"/>
      <c r="T275" s="214">
        <f>SUM(T276:T279)</f>
        <v>0</v>
      </c>
      <c r="AR275" s="215" t="s">
        <v>74</v>
      </c>
      <c r="AT275" s="216" t="s">
        <v>68</v>
      </c>
      <c r="AU275" s="216" t="s">
        <v>74</v>
      </c>
      <c r="AY275" s="215" t="s">
        <v>120</v>
      </c>
      <c r="BK275" s="217">
        <f>SUM(BK276:BK279)</f>
        <v>0</v>
      </c>
    </row>
    <row r="276" s="1" customFormat="1" ht="16.5" customHeight="1">
      <c r="B276" s="45"/>
      <c r="C276" s="220" t="s">
        <v>573</v>
      </c>
      <c r="D276" s="220" t="s">
        <v>122</v>
      </c>
      <c r="E276" s="221" t="s">
        <v>574</v>
      </c>
      <c r="F276" s="222" t="s">
        <v>575</v>
      </c>
      <c r="G276" s="223" t="s">
        <v>215</v>
      </c>
      <c r="H276" s="224">
        <v>4.0700000000000003</v>
      </c>
      <c r="I276" s="225"/>
      <c r="J276" s="226">
        <f>ROUND(I276*H276,2)</f>
        <v>0</v>
      </c>
      <c r="K276" s="222" t="s">
        <v>126</v>
      </c>
      <c r="L276" s="71"/>
      <c r="M276" s="227" t="s">
        <v>21</v>
      </c>
      <c r="N276" s="228" t="s">
        <v>40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127</v>
      </c>
      <c r="AT276" s="23" t="s">
        <v>122</v>
      </c>
      <c r="AU276" s="23" t="s">
        <v>78</v>
      </c>
      <c r="AY276" s="23" t="s">
        <v>120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74</v>
      </c>
      <c r="BK276" s="231">
        <f>ROUND(I276*H276,2)</f>
        <v>0</v>
      </c>
      <c r="BL276" s="23" t="s">
        <v>127</v>
      </c>
      <c r="BM276" s="23" t="s">
        <v>576</v>
      </c>
    </row>
    <row r="277" s="1" customFormat="1" ht="16.5" customHeight="1">
      <c r="B277" s="45"/>
      <c r="C277" s="220" t="s">
        <v>577</v>
      </c>
      <c r="D277" s="220" t="s">
        <v>122</v>
      </c>
      <c r="E277" s="221" t="s">
        <v>578</v>
      </c>
      <c r="F277" s="222" t="s">
        <v>579</v>
      </c>
      <c r="G277" s="223" t="s">
        <v>215</v>
      </c>
      <c r="H277" s="224">
        <v>36.630000000000003</v>
      </c>
      <c r="I277" s="225"/>
      <c r="J277" s="226">
        <f>ROUND(I277*H277,2)</f>
        <v>0</v>
      </c>
      <c r="K277" s="222" t="s">
        <v>126</v>
      </c>
      <c r="L277" s="71"/>
      <c r="M277" s="227" t="s">
        <v>21</v>
      </c>
      <c r="N277" s="228" t="s">
        <v>40</v>
      </c>
      <c r="O277" s="46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AR277" s="23" t="s">
        <v>127</v>
      </c>
      <c r="AT277" s="23" t="s">
        <v>122</v>
      </c>
      <c r="AU277" s="23" t="s">
        <v>78</v>
      </c>
      <c r="AY277" s="23" t="s">
        <v>120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23" t="s">
        <v>74</v>
      </c>
      <c r="BK277" s="231">
        <f>ROUND(I277*H277,2)</f>
        <v>0</v>
      </c>
      <c r="BL277" s="23" t="s">
        <v>127</v>
      </c>
      <c r="BM277" s="23" t="s">
        <v>580</v>
      </c>
    </row>
    <row r="278" s="11" customFormat="1">
      <c r="B278" s="232"/>
      <c r="C278" s="233"/>
      <c r="D278" s="234" t="s">
        <v>129</v>
      </c>
      <c r="E278" s="235" t="s">
        <v>21</v>
      </c>
      <c r="F278" s="236" t="s">
        <v>581</v>
      </c>
      <c r="G278" s="233"/>
      <c r="H278" s="237">
        <v>36.630000000000003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129</v>
      </c>
      <c r="AU278" s="243" t="s">
        <v>78</v>
      </c>
      <c r="AV278" s="11" t="s">
        <v>78</v>
      </c>
      <c r="AW278" s="11" t="s">
        <v>33</v>
      </c>
      <c r="AX278" s="11" t="s">
        <v>74</v>
      </c>
      <c r="AY278" s="243" t="s">
        <v>120</v>
      </c>
    </row>
    <row r="279" s="1" customFormat="1" ht="16.5" customHeight="1">
      <c r="B279" s="45"/>
      <c r="C279" s="220" t="s">
        <v>582</v>
      </c>
      <c r="D279" s="220" t="s">
        <v>122</v>
      </c>
      <c r="E279" s="221" t="s">
        <v>583</v>
      </c>
      <c r="F279" s="222" t="s">
        <v>584</v>
      </c>
      <c r="G279" s="223" t="s">
        <v>215</v>
      </c>
      <c r="H279" s="224">
        <v>4.0700000000000003</v>
      </c>
      <c r="I279" s="225"/>
      <c r="J279" s="226">
        <f>ROUND(I279*H279,2)</f>
        <v>0</v>
      </c>
      <c r="K279" s="222" t="s">
        <v>126</v>
      </c>
      <c r="L279" s="71"/>
      <c r="M279" s="227" t="s">
        <v>21</v>
      </c>
      <c r="N279" s="228" t="s">
        <v>40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3" t="s">
        <v>127</v>
      </c>
      <c r="AT279" s="23" t="s">
        <v>122</v>
      </c>
      <c r="AU279" s="23" t="s">
        <v>78</v>
      </c>
      <c r="AY279" s="23" t="s">
        <v>120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74</v>
      </c>
      <c r="BK279" s="231">
        <f>ROUND(I279*H279,2)</f>
        <v>0</v>
      </c>
      <c r="BL279" s="23" t="s">
        <v>127</v>
      </c>
      <c r="BM279" s="23" t="s">
        <v>585</v>
      </c>
    </row>
    <row r="280" s="10" customFormat="1" ht="29.88" customHeight="1">
      <c r="B280" s="204"/>
      <c r="C280" s="205"/>
      <c r="D280" s="206" t="s">
        <v>68</v>
      </c>
      <c r="E280" s="218" t="s">
        <v>586</v>
      </c>
      <c r="F280" s="218" t="s">
        <v>587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P281</f>
        <v>0</v>
      </c>
      <c r="Q280" s="212"/>
      <c r="R280" s="213">
        <f>R281</f>
        <v>0</v>
      </c>
      <c r="S280" s="212"/>
      <c r="T280" s="214">
        <f>T281</f>
        <v>0</v>
      </c>
      <c r="AR280" s="215" t="s">
        <v>74</v>
      </c>
      <c r="AT280" s="216" t="s">
        <v>68</v>
      </c>
      <c r="AU280" s="216" t="s">
        <v>74</v>
      </c>
      <c r="AY280" s="215" t="s">
        <v>120</v>
      </c>
      <c r="BK280" s="217">
        <f>BK281</f>
        <v>0</v>
      </c>
    </row>
    <row r="281" s="1" customFormat="1" ht="16.5" customHeight="1">
      <c r="B281" s="45"/>
      <c r="C281" s="220" t="s">
        <v>588</v>
      </c>
      <c r="D281" s="220" t="s">
        <v>122</v>
      </c>
      <c r="E281" s="221" t="s">
        <v>589</v>
      </c>
      <c r="F281" s="222" t="s">
        <v>590</v>
      </c>
      <c r="G281" s="223" t="s">
        <v>215</v>
      </c>
      <c r="H281" s="224">
        <v>11.313000000000001</v>
      </c>
      <c r="I281" s="225"/>
      <c r="J281" s="226">
        <f>ROUND(I281*H281,2)</f>
        <v>0</v>
      </c>
      <c r="K281" s="222" t="s">
        <v>126</v>
      </c>
      <c r="L281" s="71"/>
      <c r="M281" s="227" t="s">
        <v>21</v>
      </c>
      <c r="N281" s="278" t="s">
        <v>40</v>
      </c>
      <c r="O281" s="279"/>
      <c r="P281" s="280">
        <f>O281*H281</f>
        <v>0</v>
      </c>
      <c r="Q281" s="280">
        <v>0</v>
      </c>
      <c r="R281" s="280">
        <f>Q281*H281</f>
        <v>0</v>
      </c>
      <c r="S281" s="280">
        <v>0</v>
      </c>
      <c r="T281" s="281">
        <f>S281*H281</f>
        <v>0</v>
      </c>
      <c r="AR281" s="23" t="s">
        <v>127</v>
      </c>
      <c r="AT281" s="23" t="s">
        <v>122</v>
      </c>
      <c r="AU281" s="23" t="s">
        <v>78</v>
      </c>
      <c r="AY281" s="23" t="s">
        <v>120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74</v>
      </c>
      <c r="BK281" s="231">
        <f>ROUND(I281*H281,2)</f>
        <v>0</v>
      </c>
      <c r="BL281" s="23" t="s">
        <v>127</v>
      </c>
      <c r="BM281" s="23" t="s">
        <v>591</v>
      </c>
    </row>
    <row r="282" s="1" customFormat="1" ht="6.96" customHeight="1">
      <c r="B282" s="66"/>
      <c r="C282" s="67"/>
      <c r="D282" s="67"/>
      <c r="E282" s="67"/>
      <c r="F282" s="67"/>
      <c r="G282" s="67"/>
      <c r="H282" s="67"/>
      <c r="I282" s="165"/>
      <c r="J282" s="67"/>
      <c r="K282" s="67"/>
      <c r="L282" s="71"/>
    </row>
  </sheetData>
  <sheetProtection sheet="1" autoFilter="0" formatColumns="0" formatRows="0" objects="1" scenarios="1" spinCount="100000" saltValue="i5ka+JQEsZxTydn1MzogoDhvrocrVPJTEwem9zLO4nEbziwdexgmL2xb9GjT0l3p427rBqB7Y+OxCq2CDk27EQ==" hashValue="7Uhd9A7tzann7u5EsUCNVSpcLxVT+34NgAIT11Cgjq4f9uM30QXRaopgy4C/0/3l9tbyUDWulwCswbnPrO9a+g==" algorithmName="SHA-512" password="CC35"/>
  <autoFilter ref="C82:K281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84</v>
      </c>
      <c r="G1" s="138" t="s">
        <v>85</v>
      </c>
      <c r="H1" s="138"/>
      <c r="I1" s="139"/>
      <c r="J1" s="138" t="s">
        <v>86</v>
      </c>
      <c r="K1" s="137" t="s">
        <v>87</v>
      </c>
      <c r="L1" s="138" t="s">
        <v>88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78</v>
      </c>
    </row>
    <row r="4" ht="36.96" customHeight="1">
      <c r="B4" s="27"/>
      <c r="C4" s="28"/>
      <c r="D4" s="29" t="s">
        <v>89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Chotěboř, náměstí TGM - rekonstrukce vodovodu a kanalizace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90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592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ROUND(SUM(BE84:BE229), 2)</f>
        <v>0</v>
      </c>
      <c r="G30" s="46"/>
      <c r="H30" s="46"/>
      <c r="I30" s="157">
        <v>0.20999999999999999</v>
      </c>
      <c r="J30" s="156">
        <f>ROUND(ROUND((SUM(BE84:BE229)),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ROUND(SUM(BF84:BF229), 2)</f>
        <v>0</v>
      </c>
      <c r="G31" s="46"/>
      <c r="H31" s="46"/>
      <c r="I31" s="157">
        <v>0.14999999999999999</v>
      </c>
      <c r="J31" s="156">
        <f>ROUND(ROUND((SUM(BF84:BF229)),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ROUND(SUM(BG84:BG229),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ROUND(SUM(BH84:BH229),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ROUND(SUM(BI84:BI229),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Chotěboř, náměstí TGM - rekonstrukce vodovodu a kanalizace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2 - Kanalizace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93</v>
      </c>
      <c r="D54" s="158"/>
      <c r="E54" s="158"/>
      <c r="F54" s="158"/>
      <c r="G54" s="158"/>
      <c r="H54" s="158"/>
      <c r="I54" s="172"/>
      <c r="J54" s="173" t="s">
        <v>94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95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96</v>
      </c>
    </row>
    <row r="57" s="7" customFormat="1" ht="24.96" customHeight="1">
      <c r="B57" s="176"/>
      <c r="C57" s="177"/>
      <c r="D57" s="178" t="s">
        <v>97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98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593</v>
      </c>
      <c r="E59" s="186"/>
      <c r="F59" s="186"/>
      <c r="G59" s="186"/>
      <c r="H59" s="186"/>
      <c r="I59" s="187"/>
      <c r="J59" s="188">
        <f>J139</f>
        <v>0</v>
      </c>
      <c r="K59" s="189"/>
    </row>
    <row r="60" s="8" customFormat="1" ht="19.92" customHeight="1">
      <c r="B60" s="183"/>
      <c r="C60" s="184"/>
      <c r="D60" s="185" t="s">
        <v>99</v>
      </c>
      <c r="E60" s="186"/>
      <c r="F60" s="186"/>
      <c r="G60" s="186"/>
      <c r="H60" s="186"/>
      <c r="I60" s="187"/>
      <c r="J60" s="188">
        <f>J142</f>
        <v>0</v>
      </c>
      <c r="K60" s="189"/>
    </row>
    <row r="61" s="8" customFormat="1" ht="19.92" customHeight="1"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J154</f>
        <v>0</v>
      </c>
      <c r="K61" s="189"/>
    </row>
    <row r="62" s="8" customFormat="1" ht="19.92" customHeight="1"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J159</f>
        <v>0</v>
      </c>
      <c r="K62" s="189"/>
    </row>
    <row r="63" s="8" customFormat="1" ht="19.92" customHeight="1">
      <c r="B63" s="183"/>
      <c r="C63" s="184"/>
      <c r="D63" s="185" t="s">
        <v>102</v>
      </c>
      <c r="E63" s="186"/>
      <c r="F63" s="186"/>
      <c r="G63" s="186"/>
      <c r="H63" s="186"/>
      <c r="I63" s="187"/>
      <c r="J63" s="188">
        <f>J223</f>
        <v>0</v>
      </c>
      <c r="K63" s="189"/>
    </row>
    <row r="64" s="8" customFormat="1" ht="19.92" customHeight="1">
      <c r="B64" s="183"/>
      <c r="C64" s="184"/>
      <c r="D64" s="185" t="s">
        <v>103</v>
      </c>
      <c r="E64" s="186"/>
      <c r="F64" s="186"/>
      <c r="G64" s="186"/>
      <c r="H64" s="186"/>
      <c r="I64" s="187"/>
      <c r="J64" s="188">
        <f>J228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104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Chotěboř, náměstí TGM - rekonstrukce vodovodu a kanalizace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90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2 - Kanalizace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 xml:space="preserve"> </v>
      </c>
      <c r="G78" s="73"/>
      <c r="H78" s="73"/>
      <c r="I78" s="193" t="s">
        <v>25</v>
      </c>
      <c r="J78" s="84" t="str">
        <f>IF(J12="","",J12)</f>
        <v>19. 3. 2018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 xml:space="preserve"> </v>
      </c>
      <c r="G80" s="73"/>
      <c r="H80" s="73"/>
      <c r="I80" s="193" t="s">
        <v>32</v>
      </c>
      <c r="J80" s="192" t="str">
        <f>E21</f>
        <v xml:space="preserve"> </v>
      </c>
      <c r="K80" s="73"/>
      <c r="L80" s="71"/>
    </row>
    <row r="81" s="1" customFormat="1" ht="14.4" customHeight="1">
      <c r="B81" s="45"/>
      <c r="C81" s="75" t="s">
        <v>30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105</v>
      </c>
      <c r="D83" s="196" t="s">
        <v>54</v>
      </c>
      <c r="E83" s="196" t="s">
        <v>50</v>
      </c>
      <c r="F83" s="196" t="s">
        <v>106</v>
      </c>
      <c r="G83" s="196" t="s">
        <v>107</v>
      </c>
      <c r="H83" s="196" t="s">
        <v>108</v>
      </c>
      <c r="I83" s="197" t="s">
        <v>109</v>
      </c>
      <c r="J83" s="196" t="s">
        <v>94</v>
      </c>
      <c r="K83" s="198" t="s">
        <v>110</v>
      </c>
      <c r="L83" s="199"/>
      <c r="M83" s="101" t="s">
        <v>111</v>
      </c>
      <c r="N83" s="102" t="s">
        <v>39</v>
      </c>
      <c r="O83" s="102" t="s">
        <v>112</v>
      </c>
      <c r="P83" s="102" t="s">
        <v>113</v>
      </c>
      <c r="Q83" s="102" t="s">
        <v>114</v>
      </c>
      <c r="R83" s="102" t="s">
        <v>115</v>
      </c>
      <c r="S83" s="102" t="s">
        <v>116</v>
      </c>
      <c r="T83" s="103" t="s">
        <v>117</v>
      </c>
    </row>
    <row r="84" s="1" customFormat="1" ht="29.28" customHeight="1">
      <c r="B84" s="45"/>
      <c r="C84" s="107" t="s">
        <v>95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26.183343780000001</v>
      </c>
      <c r="S84" s="105"/>
      <c r="T84" s="202">
        <f>T85</f>
        <v>13.072400000000002</v>
      </c>
      <c r="AT84" s="23" t="s">
        <v>68</v>
      </c>
      <c r="AU84" s="23" t="s">
        <v>96</v>
      </c>
      <c r="BK84" s="203">
        <f>BK85</f>
        <v>0</v>
      </c>
    </row>
    <row r="85" s="10" customFormat="1" ht="37.44" customHeight="1">
      <c r="B85" s="204"/>
      <c r="C85" s="205"/>
      <c r="D85" s="206" t="s">
        <v>68</v>
      </c>
      <c r="E85" s="207" t="s">
        <v>118</v>
      </c>
      <c r="F85" s="207" t="s">
        <v>119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P86+P139+P142+P154+P159+P223+P228</f>
        <v>0</v>
      </c>
      <c r="Q85" s="212"/>
      <c r="R85" s="213">
        <f>R86+R139+R142+R154+R159+R223+R228</f>
        <v>26.183343780000001</v>
      </c>
      <c r="S85" s="212"/>
      <c r="T85" s="214">
        <f>T86+T139+T142+T154+T159+T223+T228</f>
        <v>13.072400000000002</v>
      </c>
      <c r="AR85" s="215" t="s">
        <v>74</v>
      </c>
      <c r="AT85" s="216" t="s">
        <v>68</v>
      </c>
      <c r="AU85" s="216" t="s">
        <v>69</v>
      </c>
      <c r="AY85" s="215" t="s">
        <v>120</v>
      </c>
      <c r="BK85" s="217">
        <f>BK86+BK139+BK142+BK154+BK159+BK223+BK228</f>
        <v>0</v>
      </c>
    </row>
    <row r="86" s="10" customFormat="1" ht="19.92" customHeight="1">
      <c r="B86" s="204"/>
      <c r="C86" s="205"/>
      <c r="D86" s="206" t="s">
        <v>68</v>
      </c>
      <c r="E86" s="218" t="s">
        <v>74</v>
      </c>
      <c r="F86" s="218" t="s">
        <v>121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SUM(P87:P138)</f>
        <v>0</v>
      </c>
      <c r="Q86" s="212"/>
      <c r="R86" s="213">
        <f>SUM(R87:R138)</f>
        <v>0.41637457999999999</v>
      </c>
      <c r="S86" s="212"/>
      <c r="T86" s="214">
        <f>SUM(T87:T138)</f>
        <v>0</v>
      </c>
      <c r="AR86" s="215" t="s">
        <v>74</v>
      </c>
      <c r="AT86" s="216" t="s">
        <v>68</v>
      </c>
      <c r="AU86" s="216" t="s">
        <v>74</v>
      </c>
      <c r="AY86" s="215" t="s">
        <v>120</v>
      </c>
      <c r="BK86" s="217">
        <f>SUM(BK87:BK138)</f>
        <v>0</v>
      </c>
    </row>
    <row r="87" s="1" customFormat="1" ht="16.5" customHeight="1">
      <c r="B87" s="45"/>
      <c r="C87" s="220" t="s">
        <v>74</v>
      </c>
      <c r="D87" s="220" t="s">
        <v>122</v>
      </c>
      <c r="E87" s="221" t="s">
        <v>135</v>
      </c>
      <c r="F87" s="222" t="s">
        <v>136</v>
      </c>
      <c r="G87" s="223" t="s">
        <v>137</v>
      </c>
      <c r="H87" s="224">
        <v>13.130000000000001</v>
      </c>
      <c r="I87" s="225"/>
      <c r="J87" s="226">
        <f>ROUND(I87*H87,2)</f>
        <v>0</v>
      </c>
      <c r="K87" s="222" t="s">
        <v>594</v>
      </c>
      <c r="L87" s="71"/>
      <c r="M87" s="227" t="s">
        <v>21</v>
      </c>
      <c r="N87" s="228" t="s">
        <v>40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127</v>
      </c>
      <c r="AT87" s="23" t="s">
        <v>122</v>
      </c>
      <c r="AU87" s="23" t="s">
        <v>78</v>
      </c>
      <c r="AY87" s="23" t="s">
        <v>120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74</v>
      </c>
      <c r="BK87" s="231">
        <f>ROUND(I87*H87,2)</f>
        <v>0</v>
      </c>
      <c r="BL87" s="23" t="s">
        <v>127</v>
      </c>
      <c r="BM87" s="23" t="s">
        <v>595</v>
      </c>
    </row>
    <row r="88" s="11" customFormat="1">
      <c r="B88" s="232"/>
      <c r="C88" s="233"/>
      <c r="D88" s="234" t="s">
        <v>129</v>
      </c>
      <c r="E88" s="235" t="s">
        <v>21</v>
      </c>
      <c r="F88" s="236" t="s">
        <v>596</v>
      </c>
      <c r="G88" s="233"/>
      <c r="H88" s="237">
        <v>10.43</v>
      </c>
      <c r="I88" s="238"/>
      <c r="J88" s="233"/>
      <c r="K88" s="233"/>
      <c r="L88" s="239"/>
      <c r="M88" s="240"/>
      <c r="N88" s="241"/>
      <c r="O88" s="241"/>
      <c r="P88" s="241"/>
      <c r="Q88" s="241"/>
      <c r="R88" s="241"/>
      <c r="S88" s="241"/>
      <c r="T88" s="242"/>
      <c r="AT88" s="243" t="s">
        <v>129</v>
      </c>
      <c r="AU88" s="243" t="s">
        <v>78</v>
      </c>
      <c r="AV88" s="11" t="s">
        <v>78</v>
      </c>
      <c r="AW88" s="11" t="s">
        <v>33</v>
      </c>
      <c r="AX88" s="11" t="s">
        <v>69</v>
      </c>
      <c r="AY88" s="243" t="s">
        <v>120</v>
      </c>
    </row>
    <row r="89" s="11" customFormat="1">
      <c r="B89" s="232"/>
      <c r="C89" s="233"/>
      <c r="D89" s="234" t="s">
        <v>129</v>
      </c>
      <c r="E89" s="235" t="s">
        <v>21</v>
      </c>
      <c r="F89" s="236" t="s">
        <v>597</v>
      </c>
      <c r="G89" s="233"/>
      <c r="H89" s="237">
        <v>2.7000000000000002</v>
      </c>
      <c r="I89" s="238"/>
      <c r="J89" s="233"/>
      <c r="K89" s="233"/>
      <c r="L89" s="239"/>
      <c r="M89" s="240"/>
      <c r="N89" s="241"/>
      <c r="O89" s="241"/>
      <c r="P89" s="241"/>
      <c r="Q89" s="241"/>
      <c r="R89" s="241"/>
      <c r="S89" s="241"/>
      <c r="T89" s="242"/>
      <c r="AT89" s="243" t="s">
        <v>129</v>
      </c>
      <c r="AU89" s="243" t="s">
        <v>78</v>
      </c>
      <c r="AV89" s="11" t="s">
        <v>78</v>
      </c>
      <c r="AW89" s="11" t="s">
        <v>33</v>
      </c>
      <c r="AX89" s="11" t="s">
        <v>69</v>
      </c>
      <c r="AY89" s="243" t="s">
        <v>120</v>
      </c>
    </row>
    <row r="90" s="12" customFormat="1">
      <c r="B90" s="244"/>
      <c r="C90" s="245"/>
      <c r="D90" s="234" t="s">
        <v>129</v>
      </c>
      <c r="E90" s="246" t="s">
        <v>21</v>
      </c>
      <c r="F90" s="247" t="s">
        <v>141</v>
      </c>
      <c r="G90" s="245"/>
      <c r="H90" s="248">
        <v>13.130000000000001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AT90" s="254" t="s">
        <v>129</v>
      </c>
      <c r="AU90" s="254" t="s">
        <v>78</v>
      </c>
      <c r="AV90" s="12" t="s">
        <v>127</v>
      </c>
      <c r="AW90" s="12" t="s">
        <v>33</v>
      </c>
      <c r="AX90" s="12" t="s">
        <v>74</v>
      </c>
      <c r="AY90" s="254" t="s">
        <v>120</v>
      </c>
    </row>
    <row r="91" s="1" customFormat="1" ht="16.5" customHeight="1">
      <c r="B91" s="45"/>
      <c r="C91" s="220" t="s">
        <v>78</v>
      </c>
      <c r="D91" s="220" t="s">
        <v>122</v>
      </c>
      <c r="E91" s="221" t="s">
        <v>142</v>
      </c>
      <c r="F91" s="222" t="s">
        <v>143</v>
      </c>
      <c r="G91" s="223" t="s">
        <v>137</v>
      </c>
      <c r="H91" s="224">
        <v>7.3899999999999997</v>
      </c>
      <c r="I91" s="225"/>
      <c r="J91" s="226">
        <f>ROUND(I91*H91,2)</f>
        <v>0</v>
      </c>
      <c r="K91" s="222" t="s">
        <v>594</v>
      </c>
      <c r="L91" s="71"/>
      <c r="M91" s="227" t="s">
        <v>21</v>
      </c>
      <c r="N91" s="228" t="s">
        <v>40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127</v>
      </c>
      <c r="AT91" s="23" t="s">
        <v>122</v>
      </c>
      <c r="AU91" s="23" t="s">
        <v>78</v>
      </c>
      <c r="AY91" s="23" t="s">
        <v>120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74</v>
      </c>
      <c r="BK91" s="231">
        <f>ROUND(I91*H91,2)</f>
        <v>0</v>
      </c>
      <c r="BL91" s="23" t="s">
        <v>127</v>
      </c>
      <c r="BM91" s="23" t="s">
        <v>598</v>
      </c>
    </row>
    <row r="92" s="11" customFormat="1">
      <c r="B92" s="232"/>
      <c r="C92" s="233"/>
      <c r="D92" s="234" t="s">
        <v>129</v>
      </c>
      <c r="E92" s="235" t="s">
        <v>21</v>
      </c>
      <c r="F92" s="236" t="s">
        <v>599</v>
      </c>
      <c r="G92" s="233"/>
      <c r="H92" s="237">
        <v>31.135000000000002</v>
      </c>
      <c r="I92" s="238"/>
      <c r="J92" s="233"/>
      <c r="K92" s="233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129</v>
      </c>
      <c r="AU92" s="243" t="s">
        <v>78</v>
      </c>
      <c r="AV92" s="11" t="s">
        <v>78</v>
      </c>
      <c r="AW92" s="11" t="s">
        <v>33</v>
      </c>
      <c r="AX92" s="11" t="s">
        <v>69</v>
      </c>
      <c r="AY92" s="243" t="s">
        <v>120</v>
      </c>
    </row>
    <row r="93" s="11" customFormat="1">
      <c r="B93" s="232"/>
      <c r="C93" s="233"/>
      <c r="D93" s="234" t="s">
        <v>129</v>
      </c>
      <c r="E93" s="235" t="s">
        <v>21</v>
      </c>
      <c r="F93" s="236" t="s">
        <v>600</v>
      </c>
      <c r="G93" s="233"/>
      <c r="H93" s="237">
        <v>19.048999999999999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129</v>
      </c>
      <c r="AU93" s="243" t="s">
        <v>78</v>
      </c>
      <c r="AV93" s="11" t="s">
        <v>78</v>
      </c>
      <c r="AW93" s="11" t="s">
        <v>33</v>
      </c>
      <c r="AX93" s="11" t="s">
        <v>69</v>
      </c>
      <c r="AY93" s="243" t="s">
        <v>120</v>
      </c>
    </row>
    <row r="94" s="11" customFormat="1">
      <c r="B94" s="232"/>
      <c r="C94" s="233"/>
      <c r="D94" s="234" t="s">
        <v>129</v>
      </c>
      <c r="E94" s="235" t="s">
        <v>21</v>
      </c>
      <c r="F94" s="236" t="s">
        <v>601</v>
      </c>
      <c r="G94" s="233"/>
      <c r="H94" s="237">
        <v>11.952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129</v>
      </c>
      <c r="AU94" s="243" t="s">
        <v>78</v>
      </c>
      <c r="AV94" s="11" t="s">
        <v>78</v>
      </c>
      <c r="AW94" s="11" t="s">
        <v>33</v>
      </c>
      <c r="AX94" s="11" t="s">
        <v>69</v>
      </c>
      <c r="AY94" s="243" t="s">
        <v>120</v>
      </c>
    </row>
    <row r="95" s="11" customFormat="1">
      <c r="B95" s="232"/>
      <c r="C95" s="233"/>
      <c r="D95" s="234" t="s">
        <v>129</v>
      </c>
      <c r="E95" s="235" t="s">
        <v>21</v>
      </c>
      <c r="F95" s="236" t="s">
        <v>602</v>
      </c>
      <c r="G95" s="233"/>
      <c r="H95" s="237">
        <v>-18.716000000000001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129</v>
      </c>
      <c r="AU95" s="243" t="s">
        <v>78</v>
      </c>
      <c r="AV95" s="11" t="s">
        <v>78</v>
      </c>
      <c r="AW95" s="11" t="s">
        <v>33</v>
      </c>
      <c r="AX95" s="11" t="s">
        <v>69</v>
      </c>
      <c r="AY95" s="243" t="s">
        <v>120</v>
      </c>
    </row>
    <row r="96" s="11" customFormat="1">
      <c r="B96" s="232"/>
      <c r="C96" s="233"/>
      <c r="D96" s="234" t="s">
        <v>129</v>
      </c>
      <c r="E96" s="235" t="s">
        <v>21</v>
      </c>
      <c r="F96" s="236" t="s">
        <v>603</v>
      </c>
      <c r="G96" s="233"/>
      <c r="H96" s="237">
        <v>5.8440000000000003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129</v>
      </c>
      <c r="AU96" s="243" t="s">
        <v>78</v>
      </c>
      <c r="AV96" s="11" t="s">
        <v>78</v>
      </c>
      <c r="AW96" s="11" t="s">
        <v>33</v>
      </c>
      <c r="AX96" s="11" t="s">
        <v>69</v>
      </c>
      <c r="AY96" s="243" t="s">
        <v>120</v>
      </c>
    </row>
    <row r="97" s="13" customFormat="1">
      <c r="B97" s="255"/>
      <c r="C97" s="256"/>
      <c r="D97" s="234" t="s">
        <v>129</v>
      </c>
      <c r="E97" s="257" t="s">
        <v>21</v>
      </c>
      <c r="F97" s="258" t="s">
        <v>149</v>
      </c>
      <c r="G97" s="256"/>
      <c r="H97" s="259">
        <v>49.264000000000003</v>
      </c>
      <c r="I97" s="260"/>
      <c r="J97" s="256"/>
      <c r="K97" s="256"/>
      <c r="L97" s="261"/>
      <c r="M97" s="262"/>
      <c r="N97" s="263"/>
      <c r="O97" s="263"/>
      <c r="P97" s="263"/>
      <c r="Q97" s="263"/>
      <c r="R97" s="263"/>
      <c r="S97" s="263"/>
      <c r="T97" s="264"/>
      <c r="AT97" s="265" t="s">
        <v>129</v>
      </c>
      <c r="AU97" s="265" t="s">
        <v>78</v>
      </c>
      <c r="AV97" s="13" t="s">
        <v>81</v>
      </c>
      <c r="AW97" s="13" t="s">
        <v>33</v>
      </c>
      <c r="AX97" s="13" t="s">
        <v>69</v>
      </c>
      <c r="AY97" s="265" t="s">
        <v>120</v>
      </c>
    </row>
    <row r="98" s="11" customFormat="1">
      <c r="B98" s="232"/>
      <c r="C98" s="233"/>
      <c r="D98" s="234" t="s">
        <v>129</v>
      </c>
      <c r="E98" s="235" t="s">
        <v>21</v>
      </c>
      <c r="F98" s="236" t="s">
        <v>604</v>
      </c>
      <c r="G98" s="233"/>
      <c r="H98" s="237">
        <v>7.3899999999999997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129</v>
      </c>
      <c r="AU98" s="243" t="s">
        <v>78</v>
      </c>
      <c r="AV98" s="11" t="s">
        <v>78</v>
      </c>
      <c r="AW98" s="11" t="s">
        <v>33</v>
      </c>
      <c r="AX98" s="11" t="s">
        <v>74</v>
      </c>
      <c r="AY98" s="243" t="s">
        <v>120</v>
      </c>
    </row>
    <row r="99" s="1" customFormat="1" ht="16.5" customHeight="1">
      <c r="B99" s="45"/>
      <c r="C99" s="220" t="s">
        <v>81</v>
      </c>
      <c r="D99" s="220" t="s">
        <v>122</v>
      </c>
      <c r="E99" s="221" t="s">
        <v>152</v>
      </c>
      <c r="F99" s="222" t="s">
        <v>153</v>
      </c>
      <c r="G99" s="223" t="s">
        <v>137</v>
      </c>
      <c r="H99" s="224">
        <v>7.3899999999999997</v>
      </c>
      <c r="I99" s="225"/>
      <c r="J99" s="226">
        <f>ROUND(I99*H99,2)</f>
        <v>0</v>
      </c>
      <c r="K99" s="222" t="s">
        <v>594</v>
      </c>
      <c r="L99" s="71"/>
      <c r="M99" s="227" t="s">
        <v>21</v>
      </c>
      <c r="N99" s="228" t="s">
        <v>40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127</v>
      </c>
      <c r="AT99" s="23" t="s">
        <v>122</v>
      </c>
      <c r="AU99" s="23" t="s">
        <v>78</v>
      </c>
      <c r="AY99" s="23" t="s">
        <v>120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74</v>
      </c>
      <c r="BK99" s="231">
        <f>ROUND(I99*H99,2)</f>
        <v>0</v>
      </c>
      <c r="BL99" s="23" t="s">
        <v>127</v>
      </c>
      <c r="BM99" s="23" t="s">
        <v>605</v>
      </c>
    </row>
    <row r="100" s="1" customFormat="1" ht="16.5" customHeight="1">
      <c r="B100" s="45"/>
      <c r="C100" s="220" t="s">
        <v>127</v>
      </c>
      <c r="D100" s="220" t="s">
        <v>122</v>
      </c>
      <c r="E100" s="221" t="s">
        <v>156</v>
      </c>
      <c r="F100" s="222" t="s">
        <v>157</v>
      </c>
      <c r="G100" s="223" t="s">
        <v>137</v>
      </c>
      <c r="H100" s="224">
        <v>14.779</v>
      </c>
      <c r="I100" s="225"/>
      <c r="J100" s="226">
        <f>ROUND(I100*H100,2)</f>
        <v>0</v>
      </c>
      <c r="K100" s="222" t="s">
        <v>594</v>
      </c>
      <c r="L100" s="71"/>
      <c r="M100" s="227" t="s">
        <v>21</v>
      </c>
      <c r="N100" s="228" t="s">
        <v>40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127</v>
      </c>
      <c r="AT100" s="23" t="s">
        <v>122</v>
      </c>
      <c r="AU100" s="23" t="s">
        <v>78</v>
      </c>
      <c r="AY100" s="23" t="s">
        <v>120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74</v>
      </c>
      <c r="BK100" s="231">
        <f>ROUND(I100*H100,2)</f>
        <v>0</v>
      </c>
      <c r="BL100" s="23" t="s">
        <v>127</v>
      </c>
      <c r="BM100" s="23" t="s">
        <v>606</v>
      </c>
    </row>
    <row r="101" s="11" customFormat="1">
      <c r="B101" s="232"/>
      <c r="C101" s="233"/>
      <c r="D101" s="234" t="s">
        <v>129</v>
      </c>
      <c r="E101" s="235" t="s">
        <v>21</v>
      </c>
      <c r="F101" s="236" t="s">
        <v>607</v>
      </c>
      <c r="G101" s="233"/>
      <c r="H101" s="237">
        <v>14.779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129</v>
      </c>
      <c r="AU101" s="243" t="s">
        <v>78</v>
      </c>
      <c r="AV101" s="11" t="s">
        <v>78</v>
      </c>
      <c r="AW101" s="11" t="s">
        <v>33</v>
      </c>
      <c r="AX101" s="11" t="s">
        <v>74</v>
      </c>
      <c r="AY101" s="243" t="s">
        <v>120</v>
      </c>
    </row>
    <row r="102" s="1" customFormat="1" ht="16.5" customHeight="1">
      <c r="B102" s="45"/>
      <c r="C102" s="220" t="s">
        <v>151</v>
      </c>
      <c r="D102" s="220" t="s">
        <v>122</v>
      </c>
      <c r="E102" s="221" t="s">
        <v>161</v>
      </c>
      <c r="F102" s="222" t="s">
        <v>162</v>
      </c>
      <c r="G102" s="223" t="s">
        <v>137</v>
      </c>
      <c r="H102" s="224">
        <v>14.779</v>
      </c>
      <c r="I102" s="225"/>
      <c r="J102" s="226">
        <f>ROUND(I102*H102,2)</f>
        <v>0</v>
      </c>
      <c r="K102" s="222" t="s">
        <v>594</v>
      </c>
      <c r="L102" s="71"/>
      <c r="M102" s="227" t="s">
        <v>21</v>
      </c>
      <c r="N102" s="228" t="s">
        <v>40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127</v>
      </c>
      <c r="AT102" s="23" t="s">
        <v>122</v>
      </c>
      <c r="AU102" s="23" t="s">
        <v>78</v>
      </c>
      <c r="AY102" s="23" t="s">
        <v>120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74</v>
      </c>
      <c r="BK102" s="231">
        <f>ROUND(I102*H102,2)</f>
        <v>0</v>
      </c>
      <c r="BL102" s="23" t="s">
        <v>127</v>
      </c>
      <c r="BM102" s="23" t="s">
        <v>608</v>
      </c>
    </row>
    <row r="103" s="1" customFormat="1" ht="16.5" customHeight="1">
      <c r="B103" s="45"/>
      <c r="C103" s="220" t="s">
        <v>155</v>
      </c>
      <c r="D103" s="220" t="s">
        <v>122</v>
      </c>
      <c r="E103" s="221" t="s">
        <v>165</v>
      </c>
      <c r="F103" s="222" t="s">
        <v>166</v>
      </c>
      <c r="G103" s="223" t="s">
        <v>137</v>
      </c>
      <c r="H103" s="224">
        <v>19.706</v>
      </c>
      <c r="I103" s="225"/>
      <c r="J103" s="226">
        <f>ROUND(I103*H103,2)</f>
        <v>0</v>
      </c>
      <c r="K103" s="222" t="s">
        <v>594</v>
      </c>
      <c r="L103" s="71"/>
      <c r="M103" s="227" t="s">
        <v>21</v>
      </c>
      <c r="N103" s="228" t="s">
        <v>40</v>
      </c>
      <c r="O103" s="46"/>
      <c r="P103" s="229">
        <f>O103*H103</f>
        <v>0</v>
      </c>
      <c r="Q103" s="229">
        <v>0.010460000000000001</v>
      </c>
      <c r="R103" s="229">
        <f>Q103*H103</f>
        <v>0.20612476000000002</v>
      </c>
      <c r="S103" s="229">
        <v>0</v>
      </c>
      <c r="T103" s="230">
        <f>S103*H103</f>
        <v>0</v>
      </c>
      <c r="AR103" s="23" t="s">
        <v>127</v>
      </c>
      <c r="AT103" s="23" t="s">
        <v>122</v>
      </c>
      <c r="AU103" s="23" t="s">
        <v>78</v>
      </c>
      <c r="AY103" s="23" t="s">
        <v>120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74</v>
      </c>
      <c r="BK103" s="231">
        <f>ROUND(I103*H103,2)</f>
        <v>0</v>
      </c>
      <c r="BL103" s="23" t="s">
        <v>127</v>
      </c>
      <c r="BM103" s="23" t="s">
        <v>609</v>
      </c>
    </row>
    <row r="104" s="11" customFormat="1">
      <c r="B104" s="232"/>
      <c r="C104" s="233"/>
      <c r="D104" s="234" t="s">
        <v>129</v>
      </c>
      <c r="E104" s="235" t="s">
        <v>21</v>
      </c>
      <c r="F104" s="236" t="s">
        <v>610</v>
      </c>
      <c r="G104" s="233"/>
      <c r="H104" s="237">
        <v>19.706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129</v>
      </c>
      <c r="AU104" s="243" t="s">
        <v>78</v>
      </c>
      <c r="AV104" s="11" t="s">
        <v>78</v>
      </c>
      <c r="AW104" s="11" t="s">
        <v>33</v>
      </c>
      <c r="AX104" s="11" t="s">
        <v>74</v>
      </c>
      <c r="AY104" s="243" t="s">
        <v>120</v>
      </c>
    </row>
    <row r="105" s="1" customFormat="1" ht="16.5" customHeight="1">
      <c r="B105" s="45"/>
      <c r="C105" s="220" t="s">
        <v>160</v>
      </c>
      <c r="D105" s="220" t="s">
        <v>122</v>
      </c>
      <c r="E105" s="221" t="s">
        <v>170</v>
      </c>
      <c r="F105" s="222" t="s">
        <v>171</v>
      </c>
      <c r="G105" s="223" t="s">
        <v>137</v>
      </c>
      <c r="H105" s="224">
        <v>7.3899999999999997</v>
      </c>
      <c r="I105" s="225"/>
      <c r="J105" s="226">
        <f>ROUND(I105*H105,2)</f>
        <v>0</v>
      </c>
      <c r="K105" s="222" t="s">
        <v>126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0.017049999999999999</v>
      </c>
      <c r="R105" s="229">
        <f>Q105*H105</f>
        <v>0.12599949999999999</v>
      </c>
      <c r="S105" s="229">
        <v>0</v>
      </c>
      <c r="T105" s="230">
        <f>S105*H105</f>
        <v>0</v>
      </c>
      <c r="AR105" s="23" t="s">
        <v>127</v>
      </c>
      <c r="AT105" s="23" t="s">
        <v>122</v>
      </c>
      <c r="AU105" s="23" t="s">
        <v>78</v>
      </c>
      <c r="AY105" s="23" t="s">
        <v>120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74</v>
      </c>
      <c r="BK105" s="231">
        <f>ROUND(I105*H105,2)</f>
        <v>0</v>
      </c>
      <c r="BL105" s="23" t="s">
        <v>127</v>
      </c>
      <c r="BM105" s="23" t="s">
        <v>611</v>
      </c>
    </row>
    <row r="106" s="11" customFormat="1">
      <c r="B106" s="232"/>
      <c r="C106" s="233"/>
      <c r="D106" s="234" t="s">
        <v>129</v>
      </c>
      <c r="E106" s="235" t="s">
        <v>21</v>
      </c>
      <c r="F106" s="236" t="s">
        <v>604</v>
      </c>
      <c r="G106" s="233"/>
      <c r="H106" s="237">
        <v>7.3899999999999997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129</v>
      </c>
      <c r="AU106" s="243" t="s">
        <v>78</v>
      </c>
      <c r="AV106" s="11" t="s">
        <v>78</v>
      </c>
      <c r="AW106" s="11" t="s">
        <v>33</v>
      </c>
      <c r="AX106" s="11" t="s">
        <v>74</v>
      </c>
      <c r="AY106" s="243" t="s">
        <v>120</v>
      </c>
    </row>
    <row r="107" s="1" customFormat="1" ht="16.5" customHeight="1">
      <c r="B107" s="45"/>
      <c r="C107" s="220" t="s">
        <v>164</v>
      </c>
      <c r="D107" s="220" t="s">
        <v>122</v>
      </c>
      <c r="E107" s="221" t="s">
        <v>174</v>
      </c>
      <c r="F107" s="222" t="s">
        <v>175</v>
      </c>
      <c r="G107" s="223" t="s">
        <v>176</v>
      </c>
      <c r="H107" s="224">
        <v>100.298</v>
      </c>
      <c r="I107" s="225"/>
      <c r="J107" s="226">
        <f>ROUND(I107*H107,2)</f>
        <v>0</v>
      </c>
      <c r="K107" s="222" t="s">
        <v>126</v>
      </c>
      <c r="L107" s="71"/>
      <c r="M107" s="227" t="s">
        <v>21</v>
      </c>
      <c r="N107" s="228" t="s">
        <v>40</v>
      </c>
      <c r="O107" s="46"/>
      <c r="P107" s="229">
        <f>O107*H107</f>
        <v>0</v>
      </c>
      <c r="Q107" s="229">
        <v>0.00084000000000000003</v>
      </c>
      <c r="R107" s="229">
        <f>Q107*H107</f>
        <v>0.084250320000000004</v>
      </c>
      <c r="S107" s="229">
        <v>0</v>
      </c>
      <c r="T107" s="230">
        <f>S107*H107</f>
        <v>0</v>
      </c>
      <c r="AR107" s="23" t="s">
        <v>127</v>
      </c>
      <c r="AT107" s="23" t="s">
        <v>122</v>
      </c>
      <c r="AU107" s="23" t="s">
        <v>78</v>
      </c>
      <c r="AY107" s="23" t="s">
        <v>120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74</v>
      </c>
      <c r="BK107" s="231">
        <f>ROUND(I107*H107,2)</f>
        <v>0</v>
      </c>
      <c r="BL107" s="23" t="s">
        <v>127</v>
      </c>
      <c r="BM107" s="23" t="s">
        <v>612</v>
      </c>
    </row>
    <row r="108" s="11" customFormat="1">
      <c r="B108" s="232"/>
      <c r="C108" s="233"/>
      <c r="D108" s="234" t="s">
        <v>129</v>
      </c>
      <c r="E108" s="235" t="s">
        <v>21</v>
      </c>
      <c r="F108" s="236" t="s">
        <v>613</v>
      </c>
      <c r="G108" s="233"/>
      <c r="H108" s="237">
        <v>100.298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129</v>
      </c>
      <c r="AU108" s="243" t="s">
        <v>78</v>
      </c>
      <c r="AV108" s="11" t="s">
        <v>78</v>
      </c>
      <c r="AW108" s="11" t="s">
        <v>33</v>
      </c>
      <c r="AX108" s="11" t="s">
        <v>74</v>
      </c>
      <c r="AY108" s="243" t="s">
        <v>120</v>
      </c>
    </row>
    <row r="109" s="1" customFormat="1" ht="16.5" customHeight="1">
      <c r="B109" s="45"/>
      <c r="C109" s="220" t="s">
        <v>169</v>
      </c>
      <c r="D109" s="220" t="s">
        <v>122</v>
      </c>
      <c r="E109" s="221" t="s">
        <v>180</v>
      </c>
      <c r="F109" s="222" t="s">
        <v>181</v>
      </c>
      <c r="G109" s="223" t="s">
        <v>176</v>
      </c>
      <c r="H109" s="224">
        <v>100.298</v>
      </c>
      <c r="I109" s="225"/>
      <c r="J109" s="226">
        <f>ROUND(I109*H109,2)</f>
        <v>0</v>
      </c>
      <c r="K109" s="222" t="s">
        <v>126</v>
      </c>
      <c r="L109" s="71"/>
      <c r="M109" s="227" t="s">
        <v>21</v>
      </c>
      <c r="N109" s="228" t="s">
        <v>40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127</v>
      </c>
      <c r="AT109" s="23" t="s">
        <v>122</v>
      </c>
      <c r="AU109" s="23" t="s">
        <v>78</v>
      </c>
      <c r="AY109" s="23" t="s">
        <v>120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74</v>
      </c>
      <c r="BK109" s="231">
        <f>ROUND(I109*H109,2)</f>
        <v>0</v>
      </c>
      <c r="BL109" s="23" t="s">
        <v>127</v>
      </c>
      <c r="BM109" s="23" t="s">
        <v>614</v>
      </c>
    </row>
    <row r="110" s="1" customFormat="1" ht="16.5" customHeight="1">
      <c r="B110" s="45"/>
      <c r="C110" s="220" t="s">
        <v>173</v>
      </c>
      <c r="D110" s="220" t="s">
        <v>122</v>
      </c>
      <c r="E110" s="221" t="s">
        <v>184</v>
      </c>
      <c r="F110" s="222" t="s">
        <v>185</v>
      </c>
      <c r="G110" s="223" t="s">
        <v>137</v>
      </c>
      <c r="H110" s="224">
        <v>11.084</v>
      </c>
      <c r="I110" s="225"/>
      <c r="J110" s="226">
        <f>ROUND(I110*H110,2)</f>
        <v>0</v>
      </c>
      <c r="K110" s="222" t="s">
        <v>594</v>
      </c>
      <c r="L110" s="71"/>
      <c r="M110" s="227" t="s">
        <v>21</v>
      </c>
      <c r="N110" s="228" t="s">
        <v>40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127</v>
      </c>
      <c r="AT110" s="23" t="s">
        <v>122</v>
      </c>
      <c r="AU110" s="23" t="s">
        <v>78</v>
      </c>
      <c r="AY110" s="23" t="s">
        <v>120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74</v>
      </c>
      <c r="BK110" s="231">
        <f>ROUND(I110*H110,2)</f>
        <v>0</v>
      </c>
      <c r="BL110" s="23" t="s">
        <v>127</v>
      </c>
      <c r="BM110" s="23" t="s">
        <v>615</v>
      </c>
    </row>
    <row r="111" s="11" customFormat="1">
      <c r="B111" s="232"/>
      <c r="C111" s="233"/>
      <c r="D111" s="234" t="s">
        <v>129</v>
      </c>
      <c r="E111" s="235" t="s">
        <v>21</v>
      </c>
      <c r="F111" s="236" t="s">
        <v>616</v>
      </c>
      <c r="G111" s="233"/>
      <c r="H111" s="237">
        <v>11.084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129</v>
      </c>
      <c r="AU111" s="243" t="s">
        <v>78</v>
      </c>
      <c r="AV111" s="11" t="s">
        <v>78</v>
      </c>
      <c r="AW111" s="11" t="s">
        <v>33</v>
      </c>
      <c r="AX111" s="11" t="s">
        <v>74</v>
      </c>
      <c r="AY111" s="243" t="s">
        <v>120</v>
      </c>
    </row>
    <row r="112" s="1" customFormat="1" ht="16.5" customHeight="1">
      <c r="B112" s="45"/>
      <c r="C112" s="220" t="s">
        <v>179</v>
      </c>
      <c r="D112" s="220" t="s">
        <v>122</v>
      </c>
      <c r="E112" s="221" t="s">
        <v>189</v>
      </c>
      <c r="F112" s="222" t="s">
        <v>190</v>
      </c>
      <c r="G112" s="223" t="s">
        <v>137</v>
      </c>
      <c r="H112" s="224">
        <v>13.548</v>
      </c>
      <c r="I112" s="225"/>
      <c r="J112" s="226">
        <f>ROUND(I112*H112,2)</f>
        <v>0</v>
      </c>
      <c r="K112" s="222" t="s">
        <v>594</v>
      </c>
      <c r="L112" s="71"/>
      <c r="M112" s="227" t="s">
        <v>21</v>
      </c>
      <c r="N112" s="228" t="s">
        <v>40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127</v>
      </c>
      <c r="AT112" s="23" t="s">
        <v>122</v>
      </c>
      <c r="AU112" s="23" t="s">
        <v>78</v>
      </c>
      <c r="AY112" s="23" t="s">
        <v>120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74</v>
      </c>
      <c r="BK112" s="231">
        <f>ROUND(I112*H112,2)</f>
        <v>0</v>
      </c>
      <c r="BL112" s="23" t="s">
        <v>127</v>
      </c>
      <c r="BM112" s="23" t="s">
        <v>617</v>
      </c>
    </row>
    <row r="113" s="11" customFormat="1">
      <c r="B113" s="232"/>
      <c r="C113" s="233"/>
      <c r="D113" s="234" t="s">
        <v>129</v>
      </c>
      <c r="E113" s="235" t="s">
        <v>21</v>
      </c>
      <c r="F113" s="236" t="s">
        <v>618</v>
      </c>
      <c r="G113" s="233"/>
      <c r="H113" s="237">
        <v>13.548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129</v>
      </c>
      <c r="AU113" s="243" t="s">
        <v>78</v>
      </c>
      <c r="AV113" s="11" t="s">
        <v>78</v>
      </c>
      <c r="AW113" s="11" t="s">
        <v>33</v>
      </c>
      <c r="AX113" s="11" t="s">
        <v>74</v>
      </c>
      <c r="AY113" s="243" t="s">
        <v>120</v>
      </c>
    </row>
    <row r="114" s="1" customFormat="1" ht="16.5" customHeight="1">
      <c r="B114" s="45"/>
      <c r="C114" s="220" t="s">
        <v>183</v>
      </c>
      <c r="D114" s="220" t="s">
        <v>122</v>
      </c>
      <c r="E114" s="221" t="s">
        <v>194</v>
      </c>
      <c r="F114" s="222" t="s">
        <v>195</v>
      </c>
      <c r="G114" s="223" t="s">
        <v>137</v>
      </c>
      <c r="H114" s="224">
        <v>33.259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40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127</v>
      </c>
      <c r="AT114" s="23" t="s">
        <v>122</v>
      </c>
      <c r="AU114" s="23" t="s">
        <v>78</v>
      </c>
      <c r="AY114" s="23" t="s">
        <v>120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74</v>
      </c>
      <c r="BK114" s="231">
        <f>ROUND(I114*H114,2)</f>
        <v>0</v>
      </c>
      <c r="BL114" s="23" t="s">
        <v>127</v>
      </c>
      <c r="BM114" s="23" t="s">
        <v>619</v>
      </c>
    </row>
    <row r="115" s="11" customFormat="1">
      <c r="B115" s="232"/>
      <c r="C115" s="233"/>
      <c r="D115" s="234" t="s">
        <v>129</v>
      </c>
      <c r="E115" s="235" t="s">
        <v>21</v>
      </c>
      <c r="F115" s="236" t="s">
        <v>620</v>
      </c>
      <c r="G115" s="233"/>
      <c r="H115" s="237">
        <v>33.259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129</v>
      </c>
      <c r="AU115" s="243" t="s">
        <v>78</v>
      </c>
      <c r="AV115" s="11" t="s">
        <v>78</v>
      </c>
      <c r="AW115" s="11" t="s">
        <v>33</v>
      </c>
      <c r="AX115" s="11" t="s">
        <v>74</v>
      </c>
      <c r="AY115" s="243" t="s">
        <v>120</v>
      </c>
    </row>
    <row r="116" s="1" customFormat="1" ht="16.5" customHeight="1">
      <c r="B116" s="45"/>
      <c r="C116" s="220" t="s">
        <v>188</v>
      </c>
      <c r="D116" s="220" t="s">
        <v>122</v>
      </c>
      <c r="E116" s="221" t="s">
        <v>198</v>
      </c>
      <c r="F116" s="222" t="s">
        <v>199</v>
      </c>
      <c r="G116" s="223" t="s">
        <v>137</v>
      </c>
      <c r="H116" s="224">
        <v>22.169</v>
      </c>
      <c r="I116" s="225"/>
      <c r="J116" s="226">
        <f>ROUND(I116*H116,2)</f>
        <v>0</v>
      </c>
      <c r="K116" s="222" t="s">
        <v>126</v>
      </c>
      <c r="L116" s="71"/>
      <c r="M116" s="227" t="s">
        <v>21</v>
      </c>
      <c r="N116" s="228" t="s">
        <v>40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127</v>
      </c>
      <c r="AT116" s="23" t="s">
        <v>122</v>
      </c>
      <c r="AU116" s="23" t="s">
        <v>78</v>
      </c>
      <c r="AY116" s="23" t="s">
        <v>120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74</v>
      </c>
      <c r="BK116" s="231">
        <f>ROUND(I116*H116,2)</f>
        <v>0</v>
      </c>
      <c r="BL116" s="23" t="s">
        <v>127</v>
      </c>
      <c r="BM116" s="23" t="s">
        <v>621</v>
      </c>
    </row>
    <row r="117" s="11" customFormat="1">
      <c r="B117" s="232"/>
      <c r="C117" s="233"/>
      <c r="D117" s="234" t="s">
        <v>129</v>
      </c>
      <c r="E117" s="235" t="s">
        <v>21</v>
      </c>
      <c r="F117" s="236" t="s">
        <v>622</v>
      </c>
      <c r="G117" s="233"/>
      <c r="H117" s="237">
        <v>22.169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129</v>
      </c>
      <c r="AU117" s="243" t="s">
        <v>78</v>
      </c>
      <c r="AV117" s="11" t="s">
        <v>78</v>
      </c>
      <c r="AW117" s="11" t="s">
        <v>33</v>
      </c>
      <c r="AX117" s="11" t="s">
        <v>74</v>
      </c>
      <c r="AY117" s="243" t="s">
        <v>120</v>
      </c>
    </row>
    <row r="118" s="1" customFormat="1" ht="16.5" customHeight="1">
      <c r="B118" s="45"/>
      <c r="C118" s="220" t="s">
        <v>193</v>
      </c>
      <c r="D118" s="220" t="s">
        <v>122</v>
      </c>
      <c r="E118" s="221" t="s">
        <v>203</v>
      </c>
      <c r="F118" s="222" t="s">
        <v>204</v>
      </c>
      <c r="G118" s="223" t="s">
        <v>137</v>
      </c>
      <c r="H118" s="224">
        <v>27.094999999999999</v>
      </c>
      <c r="I118" s="225"/>
      <c r="J118" s="226">
        <f>ROUND(I118*H118,2)</f>
        <v>0</v>
      </c>
      <c r="K118" s="222" t="s">
        <v>126</v>
      </c>
      <c r="L118" s="71"/>
      <c r="M118" s="227" t="s">
        <v>21</v>
      </c>
      <c r="N118" s="228" t="s">
        <v>40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127</v>
      </c>
      <c r="AT118" s="23" t="s">
        <v>122</v>
      </c>
      <c r="AU118" s="23" t="s">
        <v>78</v>
      </c>
      <c r="AY118" s="23" t="s">
        <v>120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74</v>
      </c>
      <c r="BK118" s="231">
        <f>ROUND(I118*H118,2)</f>
        <v>0</v>
      </c>
      <c r="BL118" s="23" t="s">
        <v>127</v>
      </c>
      <c r="BM118" s="23" t="s">
        <v>623</v>
      </c>
    </row>
    <row r="119" s="11" customFormat="1">
      <c r="B119" s="232"/>
      <c r="C119" s="233"/>
      <c r="D119" s="234" t="s">
        <v>129</v>
      </c>
      <c r="E119" s="235" t="s">
        <v>21</v>
      </c>
      <c r="F119" s="236" t="s">
        <v>624</v>
      </c>
      <c r="G119" s="233"/>
      <c r="H119" s="237">
        <v>27.094999999999999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129</v>
      </c>
      <c r="AU119" s="243" t="s">
        <v>78</v>
      </c>
      <c r="AV119" s="11" t="s">
        <v>78</v>
      </c>
      <c r="AW119" s="11" t="s">
        <v>33</v>
      </c>
      <c r="AX119" s="11" t="s">
        <v>74</v>
      </c>
      <c r="AY119" s="243" t="s">
        <v>120</v>
      </c>
    </row>
    <row r="120" s="1" customFormat="1" ht="16.5" customHeight="1">
      <c r="B120" s="45"/>
      <c r="C120" s="220" t="s">
        <v>10</v>
      </c>
      <c r="D120" s="220" t="s">
        <v>122</v>
      </c>
      <c r="E120" s="221" t="s">
        <v>208</v>
      </c>
      <c r="F120" s="222" t="s">
        <v>209</v>
      </c>
      <c r="G120" s="223" t="s">
        <v>137</v>
      </c>
      <c r="H120" s="224">
        <v>49.265000000000001</v>
      </c>
      <c r="I120" s="225"/>
      <c r="J120" s="226">
        <f>ROUND(I120*H120,2)</f>
        <v>0</v>
      </c>
      <c r="K120" s="222" t="s">
        <v>594</v>
      </c>
      <c r="L120" s="71"/>
      <c r="M120" s="227" t="s">
        <v>21</v>
      </c>
      <c r="N120" s="228" t="s">
        <v>40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127</v>
      </c>
      <c r="AT120" s="23" t="s">
        <v>122</v>
      </c>
      <c r="AU120" s="23" t="s">
        <v>78</v>
      </c>
      <c r="AY120" s="23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74</v>
      </c>
      <c r="BK120" s="231">
        <f>ROUND(I120*H120,2)</f>
        <v>0</v>
      </c>
      <c r="BL120" s="23" t="s">
        <v>127</v>
      </c>
      <c r="BM120" s="23" t="s">
        <v>625</v>
      </c>
    </row>
    <row r="121" s="11" customFormat="1">
      <c r="B121" s="232"/>
      <c r="C121" s="233"/>
      <c r="D121" s="234" t="s">
        <v>129</v>
      </c>
      <c r="E121" s="235" t="s">
        <v>21</v>
      </c>
      <c r="F121" s="236" t="s">
        <v>626</v>
      </c>
      <c r="G121" s="233"/>
      <c r="H121" s="237">
        <v>49.265000000000001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129</v>
      </c>
      <c r="AU121" s="243" t="s">
        <v>78</v>
      </c>
      <c r="AV121" s="11" t="s">
        <v>78</v>
      </c>
      <c r="AW121" s="11" t="s">
        <v>33</v>
      </c>
      <c r="AX121" s="11" t="s">
        <v>74</v>
      </c>
      <c r="AY121" s="243" t="s">
        <v>120</v>
      </c>
    </row>
    <row r="122" s="1" customFormat="1" ht="16.5" customHeight="1">
      <c r="B122" s="45"/>
      <c r="C122" s="220" t="s">
        <v>202</v>
      </c>
      <c r="D122" s="220" t="s">
        <v>122</v>
      </c>
      <c r="E122" s="221" t="s">
        <v>213</v>
      </c>
      <c r="F122" s="222" t="s">
        <v>214</v>
      </c>
      <c r="G122" s="223" t="s">
        <v>215</v>
      </c>
      <c r="H122" s="224">
        <v>88.677000000000007</v>
      </c>
      <c r="I122" s="225"/>
      <c r="J122" s="226">
        <f>ROUND(I122*H122,2)</f>
        <v>0</v>
      </c>
      <c r="K122" s="222" t="s">
        <v>594</v>
      </c>
      <c r="L122" s="71"/>
      <c r="M122" s="227" t="s">
        <v>21</v>
      </c>
      <c r="N122" s="228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127</v>
      </c>
      <c r="AT122" s="23" t="s">
        <v>122</v>
      </c>
      <c r="AU122" s="23" t="s">
        <v>78</v>
      </c>
      <c r="AY122" s="23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74</v>
      </c>
      <c r="BK122" s="231">
        <f>ROUND(I122*H122,2)</f>
        <v>0</v>
      </c>
      <c r="BL122" s="23" t="s">
        <v>127</v>
      </c>
      <c r="BM122" s="23" t="s">
        <v>627</v>
      </c>
    </row>
    <row r="123" s="11" customFormat="1">
      <c r="B123" s="232"/>
      <c r="C123" s="233"/>
      <c r="D123" s="234" t="s">
        <v>129</v>
      </c>
      <c r="E123" s="235" t="s">
        <v>21</v>
      </c>
      <c r="F123" s="236" t="s">
        <v>628</v>
      </c>
      <c r="G123" s="233"/>
      <c r="H123" s="237">
        <v>88.677000000000007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129</v>
      </c>
      <c r="AU123" s="243" t="s">
        <v>78</v>
      </c>
      <c r="AV123" s="11" t="s">
        <v>78</v>
      </c>
      <c r="AW123" s="11" t="s">
        <v>33</v>
      </c>
      <c r="AX123" s="11" t="s">
        <v>74</v>
      </c>
      <c r="AY123" s="243" t="s">
        <v>120</v>
      </c>
    </row>
    <row r="124" s="1" customFormat="1" ht="16.5" customHeight="1">
      <c r="B124" s="45"/>
      <c r="C124" s="220" t="s">
        <v>207</v>
      </c>
      <c r="D124" s="220" t="s">
        <v>122</v>
      </c>
      <c r="E124" s="221" t="s">
        <v>219</v>
      </c>
      <c r="F124" s="222" t="s">
        <v>220</v>
      </c>
      <c r="G124" s="223" t="s">
        <v>137</v>
      </c>
      <c r="H124" s="224">
        <v>22.315000000000001</v>
      </c>
      <c r="I124" s="225"/>
      <c r="J124" s="226">
        <f>ROUND(I124*H124,2)</f>
        <v>0</v>
      </c>
      <c r="K124" s="222" t="s">
        <v>594</v>
      </c>
      <c r="L124" s="71"/>
      <c r="M124" s="227" t="s">
        <v>21</v>
      </c>
      <c r="N124" s="228" t="s">
        <v>40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127</v>
      </c>
      <c r="AT124" s="23" t="s">
        <v>122</v>
      </c>
      <c r="AU124" s="23" t="s">
        <v>78</v>
      </c>
      <c r="AY124" s="23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74</v>
      </c>
      <c r="BK124" s="231">
        <f>ROUND(I124*H124,2)</f>
        <v>0</v>
      </c>
      <c r="BL124" s="23" t="s">
        <v>127</v>
      </c>
      <c r="BM124" s="23" t="s">
        <v>629</v>
      </c>
    </row>
    <row r="125" s="11" customFormat="1">
      <c r="B125" s="232"/>
      <c r="C125" s="233"/>
      <c r="D125" s="234" t="s">
        <v>129</v>
      </c>
      <c r="E125" s="235" t="s">
        <v>21</v>
      </c>
      <c r="F125" s="236" t="s">
        <v>630</v>
      </c>
      <c r="G125" s="233"/>
      <c r="H125" s="237">
        <v>6.6689999999999996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129</v>
      </c>
      <c r="AU125" s="243" t="s">
        <v>78</v>
      </c>
      <c r="AV125" s="11" t="s">
        <v>78</v>
      </c>
      <c r="AW125" s="11" t="s">
        <v>33</v>
      </c>
      <c r="AX125" s="11" t="s">
        <v>69</v>
      </c>
      <c r="AY125" s="243" t="s">
        <v>120</v>
      </c>
    </row>
    <row r="126" s="11" customFormat="1">
      <c r="B126" s="232"/>
      <c r="C126" s="233"/>
      <c r="D126" s="234" t="s">
        <v>129</v>
      </c>
      <c r="E126" s="235" t="s">
        <v>21</v>
      </c>
      <c r="F126" s="236" t="s">
        <v>631</v>
      </c>
      <c r="G126" s="233"/>
      <c r="H126" s="237">
        <v>4.0800000000000001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129</v>
      </c>
      <c r="AU126" s="243" t="s">
        <v>78</v>
      </c>
      <c r="AV126" s="11" t="s">
        <v>78</v>
      </c>
      <c r="AW126" s="11" t="s">
        <v>33</v>
      </c>
      <c r="AX126" s="11" t="s">
        <v>69</v>
      </c>
      <c r="AY126" s="243" t="s">
        <v>120</v>
      </c>
    </row>
    <row r="127" s="11" customFormat="1">
      <c r="B127" s="232"/>
      <c r="C127" s="233"/>
      <c r="D127" s="234" t="s">
        <v>129</v>
      </c>
      <c r="E127" s="235" t="s">
        <v>21</v>
      </c>
      <c r="F127" s="236" t="s">
        <v>632</v>
      </c>
      <c r="G127" s="233"/>
      <c r="H127" s="237">
        <v>4.3920000000000003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129</v>
      </c>
      <c r="AU127" s="243" t="s">
        <v>78</v>
      </c>
      <c r="AV127" s="11" t="s">
        <v>78</v>
      </c>
      <c r="AW127" s="11" t="s">
        <v>33</v>
      </c>
      <c r="AX127" s="11" t="s">
        <v>69</v>
      </c>
      <c r="AY127" s="243" t="s">
        <v>120</v>
      </c>
    </row>
    <row r="128" s="11" customFormat="1">
      <c r="B128" s="232"/>
      <c r="C128" s="233"/>
      <c r="D128" s="234" t="s">
        <v>129</v>
      </c>
      <c r="E128" s="235" t="s">
        <v>21</v>
      </c>
      <c r="F128" s="236" t="s">
        <v>633</v>
      </c>
      <c r="G128" s="233"/>
      <c r="H128" s="237">
        <v>7.1740000000000004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129</v>
      </c>
      <c r="AU128" s="243" t="s">
        <v>78</v>
      </c>
      <c r="AV128" s="11" t="s">
        <v>78</v>
      </c>
      <c r="AW128" s="11" t="s">
        <v>33</v>
      </c>
      <c r="AX128" s="11" t="s">
        <v>69</v>
      </c>
      <c r="AY128" s="243" t="s">
        <v>120</v>
      </c>
    </row>
    <row r="129" s="12" customFormat="1">
      <c r="B129" s="244"/>
      <c r="C129" s="245"/>
      <c r="D129" s="234" t="s">
        <v>129</v>
      </c>
      <c r="E129" s="246" t="s">
        <v>21</v>
      </c>
      <c r="F129" s="247" t="s">
        <v>141</v>
      </c>
      <c r="G129" s="245"/>
      <c r="H129" s="248">
        <v>22.315000000000001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129</v>
      </c>
      <c r="AU129" s="254" t="s">
        <v>78</v>
      </c>
      <c r="AV129" s="12" t="s">
        <v>127</v>
      </c>
      <c r="AW129" s="12" t="s">
        <v>33</v>
      </c>
      <c r="AX129" s="12" t="s">
        <v>74</v>
      </c>
      <c r="AY129" s="254" t="s">
        <v>120</v>
      </c>
    </row>
    <row r="130" s="1" customFormat="1" ht="16.5" customHeight="1">
      <c r="B130" s="45"/>
      <c r="C130" s="266" t="s">
        <v>212</v>
      </c>
      <c r="D130" s="266" t="s">
        <v>226</v>
      </c>
      <c r="E130" s="267" t="s">
        <v>227</v>
      </c>
      <c r="F130" s="268" t="s">
        <v>228</v>
      </c>
      <c r="G130" s="269" t="s">
        <v>215</v>
      </c>
      <c r="H130" s="270">
        <v>42.399000000000001</v>
      </c>
      <c r="I130" s="271"/>
      <c r="J130" s="272">
        <f>ROUND(I130*H130,2)</f>
        <v>0</v>
      </c>
      <c r="K130" s="268" t="s">
        <v>126</v>
      </c>
      <c r="L130" s="273"/>
      <c r="M130" s="274" t="s">
        <v>21</v>
      </c>
      <c r="N130" s="275" t="s">
        <v>40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164</v>
      </c>
      <c r="AT130" s="23" t="s">
        <v>226</v>
      </c>
      <c r="AU130" s="23" t="s">
        <v>78</v>
      </c>
      <c r="AY130" s="23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74</v>
      </c>
      <c r="BK130" s="231">
        <f>ROUND(I130*H130,2)</f>
        <v>0</v>
      </c>
      <c r="BL130" s="23" t="s">
        <v>127</v>
      </c>
      <c r="BM130" s="23" t="s">
        <v>634</v>
      </c>
    </row>
    <row r="131" s="11" customFormat="1">
      <c r="B131" s="232"/>
      <c r="C131" s="233"/>
      <c r="D131" s="234" t="s">
        <v>129</v>
      </c>
      <c r="E131" s="233"/>
      <c r="F131" s="236" t="s">
        <v>635</v>
      </c>
      <c r="G131" s="233"/>
      <c r="H131" s="237">
        <v>42.399000000000001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129</v>
      </c>
      <c r="AU131" s="243" t="s">
        <v>78</v>
      </c>
      <c r="AV131" s="11" t="s">
        <v>78</v>
      </c>
      <c r="AW131" s="11" t="s">
        <v>6</v>
      </c>
      <c r="AX131" s="11" t="s">
        <v>74</v>
      </c>
      <c r="AY131" s="243" t="s">
        <v>120</v>
      </c>
    </row>
    <row r="132" s="1" customFormat="1" ht="16.5" customHeight="1">
      <c r="B132" s="45"/>
      <c r="C132" s="220" t="s">
        <v>218</v>
      </c>
      <c r="D132" s="220" t="s">
        <v>122</v>
      </c>
      <c r="E132" s="221" t="s">
        <v>231</v>
      </c>
      <c r="F132" s="222" t="s">
        <v>232</v>
      </c>
      <c r="G132" s="223" t="s">
        <v>137</v>
      </c>
      <c r="H132" s="224">
        <v>18.056000000000001</v>
      </c>
      <c r="I132" s="225"/>
      <c r="J132" s="226">
        <f>ROUND(I132*H132,2)</f>
        <v>0</v>
      </c>
      <c r="K132" s="222" t="s">
        <v>594</v>
      </c>
      <c r="L132" s="71"/>
      <c r="M132" s="227" t="s">
        <v>21</v>
      </c>
      <c r="N132" s="228" t="s">
        <v>40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127</v>
      </c>
      <c r="AT132" s="23" t="s">
        <v>122</v>
      </c>
      <c r="AU132" s="23" t="s">
        <v>78</v>
      </c>
      <c r="AY132" s="23" t="s">
        <v>120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74</v>
      </c>
      <c r="BK132" s="231">
        <f>ROUND(I132*H132,2)</f>
        <v>0</v>
      </c>
      <c r="BL132" s="23" t="s">
        <v>127</v>
      </c>
      <c r="BM132" s="23" t="s">
        <v>636</v>
      </c>
    </row>
    <row r="133" s="11" customFormat="1">
      <c r="B133" s="232"/>
      <c r="C133" s="233"/>
      <c r="D133" s="234" t="s">
        <v>129</v>
      </c>
      <c r="E133" s="235" t="s">
        <v>21</v>
      </c>
      <c r="F133" s="236" t="s">
        <v>637</v>
      </c>
      <c r="G133" s="233"/>
      <c r="H133" s="237">
        <v>9.1920000000000002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129</v>
      </c>
      <c r="AU133" s="243" t="s">
        <v>78</v>
      </c>
      <c r="AV133" s="11" t="s">
        <v>78</v>
      </c>
      <c r="AW133" s="11" t="s">
        <v>33</v>
      </c>
      <c r="AX133" s="11" t="s">
        <v>69</v>
      </c>
      <c r="AY133" s="243" t="s">
        <v>120</v>
      </c>
    </row>
    <row r="134" s="11" customFormat="1">
      <c r="B134" s="232"/>
      <c r="C134" s="233"/>
      <c r="D134" s="234" t="s">
        <v>129</v>
      </c>
      <c r="E134" s="235" t="s">
        <v>21</v>
      </c>
      <c r="F134" s="236" t="s">
        <v>638</v>
      </c>
      <c r="G134" s="233"/>
      <c r="H134" s="237">
        <v>5.6239999999999997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129</v>
      </c>
      <c r="AU134" s="243" t="s">
        <v>78</v>
      </c>
      <c r="AV134" s="11" t="s">
        <v>78</v>
      </c>
      <c r="AW134" s="11" t="s">
        <v>33</v>
      </c>
      <c r="AX134" s="11" t="s">
        <v>69</v>
      </c>
      <c r="AY134" s="243" t="s">
        <v>120</v>
      </c>
    </row>
    <row r="135" s="11" customFormat="1">
      <c r="B135" s="232"/>
      <c r="C135" s="233"/>
      <c r="D135" s="234" t="s">
        <v>129</v>
      </c>
      <c r="E135" s="235" t="s">
        <v>21</v>
      </c>
      <c r="F135" s="236" t="s">
        <v>639</v>
      </c>
      <c r="G135" s="233"/>
      <c r="H135" s="237">
        <v>3.2400000000000002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129</v>
      </c>
      <c r="AU135" s="243" t="s">
        <v>78</v>
      </c>
      <c r="AV135" s="11" t="s">
        <v>78</v>
      </c>
      <c r="AW135" s="11" t="s">
        <v>33</v>
      </c>
      <c r="AX135" s="11" t="s">
        <v>69</v>
      </c>
      <c r="AY135" s="243" t="s">
        <v>120</v>
      </c>
    </row>
    <row r="136" s="12" customFormat="1">
      <c r="B136" s="244"/>
      <c r="C136" s="245"/>
      <c r="D136" s="234" t="s">
        <v>129</v>
      </c>
      <c r="E136" s="246" t="s">
        <v>21</v>
      </c>
      <c r="F136" s="247" t="s">
        <v>141</v>
      </c>
      <c r="G136" s="245"/>
      <c r="H136" s="248">
        <v>18.056000000000001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129</v>
      </c>
      <c r="AU136" s="254" t="s">
        <v>78</v>
      </c>
      <c r="AV136" s="12" t="s">
        <v>127</v>
      </c>
      <c r="AW136" s="12" t="s">
        <v>33</v>
      </c>
      <c r="AX136" s="12" t="s">
        <v>74</v>
      </c>
      <c r="AY136" s="254" t="s">
        <v>120</v>
      </c>
    </row>
    <row r="137" s="1" customFormat="1" ht="16.5" customHeight="1">
      <c r="B137" s="45"/>
      <c r="C137" s="266" t="s">
        <v>225</v>
      </c>
      <c r="D137" s="266" t="s">
        <v>226</v>
      </c>
      <c r="E137" s="267" t="s">
        <v>238</v>
      </c>
      <c r="F137" s="268" t="s">
        <v>640</v>
      </c>
      <c r="G137" s="269" t="s">
        <v>215</v>
      </c>
      <c r="H137" s="270">
        <v>34.305999999999997</v>
      </c>
      <c r="I137" s="271"/>
      <c r="J137" s="272">
        <f>ROUND(I137*H137,2)</f>
        <v>0</v>
      </c>
      <c r="K137" s="268" t="s">
        <v>594</v>
      </c>
      <c r="L137" s="273"/>
      <c r="M137" s="274" t="s">
        <v>21</v>
      </c>
      <c r="N137" s="275" t="s">
        <v>40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164</v>
      </c>
      <c r="AT137" s="23" t="s">
        <v>226</v>
      </c>
      <c r="AU137" s="23" t="s">
        <v>78</v>
      </c>
      <c r="AY137" s="23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74</v>
      </c>
      <c r="BK137" s="231">
        <f>ROUND(I137*H137,2)</f>
        <v>0</v>
      </c>
      <c r="BL137" s="23" t="s">
        <v>127</v>
      </c>
      <c r="BM137" s="23" t="s">
        <v>641</v>
      </c>
    </row>
    <row r="138" s="11" customFormat="1">
      <c r="B138" s="232"/>
      <c r="C138" s="233"/>
      <c r="D138" s="234" t="s">
        <v>129</v>
      </c>
      <c r="E138" s="233"/>
      <c r="F138" s="236" t="s">
        <v>642</v>
      </c>
      <c r="G138" s="233"/>
      <c r="H138" s="237">
        <v>34.305999999999997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129</v>
      </c>
      <c r="AU138" s="243" t="s">
        <v>78</v>
      </c>
      <c r="AV138" s="11" t="s">
        <v>78</v>
      </c>
      <c r="AW138" s="11" t="s">
        <v>6</v>
      </c>
      <c r="AX138" s="11" t="s">
        <v>74</v>
      </c>
      <c r="AY138" s="243" t="s">
        <v>120</v>
      </c>
    </row>
    <row r="139" s="10" customFormat="1" ht="29.88" customHeight="1">
      <c r="B139" s="204"/>
      <c r="C139" s="205"/>
      <c r="D139" s="206" t="s">
        <v>68</v>
      </c>
      <c r="E139" s="218" t="s">
        <v>78</v>
      </c>
      <c r="F139" s="218" t="s">
        <v>643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SUM(P140:P141)</f>
        <v>0</v>
      </c>
      <c r="Q139" s="212"/>
      <c r="R139" s="213">
        <f>SUM(R140:R141)</f>
        <v>0</v>
      </c>
      <c r="S139" s="212"/>
      <c r="T139" s="214">
        <f>SUM(T140:T141)</f>
        <v>0</v>
      </c>
      <c r="AR139" s="215" t="s">
        <v>74</v>
      </c>
      <c r="AT139" s="216" t="s">
        <v>68</v>
      </c>
      <c r="AU139" s="216" t="s">
        <v>74</v>
      </c>
      <c r="AY139" s="215" t="s">
        <v>120</v>
      </c>
      <c r="BK139" s="217">
        <f>SUM(BK140:BK141)</f>
        <v>0</v>
      </c>
    </row>
    <row r="140" s="1" customFormat="1" ht="25.5" customHeight="1">
      <c r="B140" s="45"/>
      <c r="C140" s="220" t="s">
        <v>9</v>
      </c>
      <c r="D140" s="220" t="s">
        <v>122</v>
      </c>
      <c r="E140" s="221" t="s">
        <v>644</v>
      </c>
      <c r="F140" s="222" t="s">
        <v>645</v>
      </c>
      <c r="G140" s="223" t="s">
        <v>125</v>
      </c>
      <c r="H140" s="224">
        <v>33.590000000000003</v>
      </c>
      <c r="I140" s="225"/>
      <c r="J140" s="226">
        <f>ROUND(I140*H140,2)</f>
        <v>0</v>
      </c>
      <c r="K140" s="222" t="s">
        <v>126</v>
      </c>
      <c r="L140" s="71"/>
      <c r="M140" s="227" t="s">
        <v>21</v>
      </c>
      <c r="N140" s="228" t="s">
        <v>40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127</v>
      </c>
      <c r="AT140" s="23" t="s">
        <v>122</v>
      </c>
      <c r="AU140" s="23" t="s">
        <v>78</v>
      </c>
      <c r="AY140" s="23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74</v>
      </c>
      <c r="BK140" s="231">
        <f>ROUND(I140*H140,2)</f>
        <v>0</v>
      </c>
      <c r="BL140" s="23" t="s">
        <v>127</v>
      </c>
      <c r="BM140" s="23" t="s">
        <v>646</v>
      </c>
    </row>
    <row r="141" s="11" customFormat="1">
      <c r="B141" s="232"/>
      <c r="C141" s="233"/>
      <c r="D141" s="234" t="s">
        <v>129</v>
      </c>
      <c r="E141" s="235" t="s">
        <v>21</v>
      </c>
      <c r="F141" s="236" t="s">
        <v>647</v>
      </c>
      <c r="G141" s="233"/>
      <c r="H141" s="237">
        <v>33.590000000000003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129</v>
      </c>
      <c r="AU141" s="243" t="s">
        <v>78</v>
      </c>
      <c r="AV141" s="11" t="s">
        <v>78</v>
      </c>
      <c r="AW141" s="11" t="s">
        <v>33</v>
      </c>
      <c r="AX141" s="11" t="s">
        <v>74</v>
      </c>
      <c r="AY141" s="243" t="s">
        <v>120</v>
      </c>
    </row>
    <row r="142" s="10" customFormat="1" ht="29.88" customHeight="1">
      <c r="B142" s="204"/>
      <c r="C142" s="205"/>
      <c r="D142" s="206" t="s">
        <v>68</v>
      </c>
      <c r="E142" s="218" t="s">
        <v>81</v>
      </c>
      <c r="F142" s="218" t="s">
        <v>242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SUM(P143:P153)</f>
        <v>0</v>
      </c>
      <c r="Q142" s="212"/>
      <c r="R142" s="213">
        <f>SUM(R143:R153)</f>
        <v>0</v>
      </c>
      <c r="S142" s="212"/>
      <c r="T142" s="214">
        <f>SUM(T143:T153)</f>
        <v>13.072400000000002</v>
      </c>
      <c r="AR142" s="215" t="s">
        <v>74</v>
      </c>
      <c r="AT142" s="216" t="s">
        <v>68</v>
      </c>
      <c r="AU142" s="216" t="s">
        <v>74</v>
      </c>
      <c r="AY142" s="215" t="s">
        <v>120</v>
      </c>
      <c r="BK142" s="217">
        <f>SUM(BK143:BK153)</f>
        <v>0</v>
      </c>
    </row>
    <row r="143" s="1" customFormat="1" ht="16.5" customHeight="1">
      <c r="B143" s="45"/>
      <c r="C143" s="220" t="s">
        <v>237</v>
      </c>
      <c r="D143" s="220" t="s">
        <v>122</v>
      </c>
      <c r="E143" s="221" t="s">
        <v>244</v>
      </c>
      <c r="F143" s="222" t="s">
        <v>648</v>
      </c>
      <c r="G143" s="223" t="s">
        <v>137</v>
      </c>
      <c r="H143" s="224">
        <v>5.9420000000000002</v>
      </c>
      <c r="I143" s="225"/>
      <c r="J143" s="226">
        <f>ROUND(I143*H143,2)</f>
        <v>0</v>
      </c>
      <c r="K143" s="222" t="s">
        <v>594</v>
      </c>
      <c r="L143" s="71"/>
      <c r="M143" s="227" t="s">
        <v>21</v>
      </c>
      <c r="N143" s="228" t="s">
        <v>40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2.2000000000000002</v>
      </c>
      <c r="T143" s="230">
        <f>S143*H143</f>
        <v>13.072400000000002</v>
      </c>
      <c r="AR143" s="23" t="s">
        <v>127</v>
      </c>
      <c r="AT143" s="23" t="s">
        <v>122</v>
      </c>
      <c r="AU143" s="23" t="s">
        <v>78</v>
      </c>
      <c r="AY143" s="23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74</v>
      </c>
      <c r="BK143" s="231">
        <f>ROUND(I143*H143,2)</f>
        <v>0</v>
      </c>
      <c r="BL143" s="23" t="s">
        <v>127</v>
      </c>
      <c r="BM143" s="23" t="s">
        <v>649</v>
      </c>
    </row>
    <row r="144" s="11" customFormat="1">
      <c r="B144" s="232"/>
      <c r="C144" s="233"/>
      <c r="D144" s="234" t="s">
        <v>129</v>
      </c>
      <c r="E144" s="235" t="s">
        <v>21</v>
      </c>
      <c r="F144" s="236" t="s">
        <v>650</v>
      </c>
      <c r="G144" s="233"/>
      <c r="H144" s="237">
        <v>2.8999999999999999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129</v>
      </c>
      <c r="AU144" s="243" t="s">
        <v>78</v>
      </c>
      <c r="AV144" s="11" t="s">
        <v>78</v>
      </c>
      <c r="AW144" s="11" t="s">
        <v>33</v>
      </c>
      <c r="AX144" s="11" t="s">
        <v>69</v>
      </c>
      <c r="AY144" s="243" t="s">
        <v>120</v>
      </c>
    </row>
    <row r="145" s="11" customFormat="1">
      <c r="B145" s="232"/>
      <c r="C145" s="233"/>
      <c r="D145" s="234" t="s">
        <v>129</v>
      </c>
      <c r="E145" s="235" t="s">
        <v>21</v>
      </c>
      <c r="F145" s="236" t="s">
        <v>651</v>
      </c>
      <c r="G145" s="233"/>
      <c r="H145" s="237">
        <v>2.6000000000000001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129</v>
      </c>
      <c r="AU145" s="243" t="s">
        <v>78</v>
      </c>
      <c r="AV145" s="11" t="s">
        <v>78</v>
      </c>
      <c r="AW145" s="11" t="s">
        <v>33</v>
      </c>
      <c r="AX145" s="11" t="s">
        <v>69</v>
      </c>
      <c r="AY145" s="243" t="s">
        <v>120</v>
      </c>
    </row>
    <row r="146" s="11" customFormat="1">
      <c r="B146" s="232"/>
      <c r="C146" s="233"/>
      <c r="D146" s="234" t="s">
        <v>129</v>
      </c>
      <c r="E146" s="235" t="s">
        <v>21</v>
      </c>
      <c r="F146" s="236" t="s">
        <v>652</v>
      </c>
      <c r="G146" s="233"/>
      <c r="H146" s="237">
        <v>0.442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129</v>
      </c>
      <c r="AU146" s="243" t="s">
        <v>78</v>
      </c>
      <c r="AV146" s="11" t="s">
        <v>78</v>
      </c>
      <c r="AW146" s="11" t="s">
        <v>33</v>
      </c>
      <c r="AX146" s="11" t="s">
        <v>69</v>
      </c>
      <c r="AY146" s="243" t="s">
        <v>120</v>
      </c>
    </row>
    <row r="147" s="12" customFormat="1">
      <c r="B147" s="244"/>
      <c r="C147" s="245"/>
      <c r="D147" s="234" t="s">
        <v>129</v>
      </c>
      <c r="E147" s="246" t="s">
        <v>21</v>
      </c>
      <c r="F147" s="247" t="s">
        <v>141</v>
      </c>
      <c r="G147" s="245"/>
      <c r="H147" s="248">
        <v>5.9420000000000002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129</v>
      </c>
      <c r="AU147" s="254" t="s">
        <v>78</v>
      </c>
      <c r="AV147" s="12" t="s">
        <v>127</v>
      </c>
      <c r="AW147" s="12" t="s">
        <v>33</v>
      </c>
      <c r="AX147" s="12" t="s">
        <v>74</v>
      </c>
      <c r="AY147" s="254" t="s">
        <v>120</v>
      </c>
    </row>
    <row r="148" s="1" customFormat="1" ht="16.5" customHeight="1">
      <c r="B148" s="45"/>
      <c r="C148" s="220" t="s">
        <v>243</v>
      </c>
      <c r="D148" s="220" t="s">
        <v>122</v>
      </c>
      <c r="E148" s="221" t="s">
        <v>653</v>
      </c>
      <c r="F148" s="222" t="s">
        <v>654</v>
      </c>
      <c r="G148" s="223" t="s">
        <v>125</v>
      </c>
      <c r="H148" s="224">
        <v>33.590000000000003</v>
      </c>
      <c r="I148" s="225"/>
      <c r="J148" s="226">
        <f>ROUND(I148*H148,2)</f>
        <v>0</v>
      </c>
      <c r="K148" s="222" t="s">
        <v>594</v>
      </c>
      <c r="L148" s="71"/>
      <c r="M148" s="227" t="s">
        <v>21</v>
      </c>
      <c r="N148" s="228" t="s">
        <v>40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127</v>
      </c>
      <c r="AT148" s="23" t="s">
        <v>122</v>
      </c>
      <c r="AU148" s="23" t="s">
        <v>78</v>
      </c>
      <c r="AY148" s="23" t="s">
        <v>120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74</v>
      </c>
      <c r="BK148" s="231">
        <f>ROUND(I148*H148,2)</f>
        <v>0</v>
      </c>
      <c r="BL148" s="23" t="s">
        <v>127</v>
      </c>
      <c r="BM148" s="23" t="s">
        <v>655</v>
      </c>
    </row>
    <row r="149" s="11" customFormat="1">
      <c r="B149" s="232"/>
      <c r="C149" s="233"/>
      <c r="D149" s="234" t="s">
        <v>129</v>
      </c>
      <c r="E149" s="235" t="s">
        <v>21</v>
      </c>
      <c r="F149" s="236" t="s">
        <v>647</v>
      </c>
      <c r="G149" s="233"/>
      <c r="H149" s="237">
        <v>33.590000000000003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129</v>
      </c>
      <c r="AU149" s="243" t="s">
        <v>78</v>
      </c>
      <c r="AV149" s="11" t="s">
        <v>78</v>
      </c>
      <c r="AW149" s="11" t="s">
        <v>33</v>
      </c>
      <c r="AX149" s="11" t="s">
        <v>74</v>
      </c>
      <c r="AY149" s="243" t="s">
        <v>120</v>
      </c>
    </row>
    <row r="150" s="1" customFormat="1" ht="16.5" customHeight="1">
      <c r="B150" s="45"/>
      <c r="C150" s="220" t="s">
        <v>249</v>
      </c>
      <c r="D150" s="220" t="s">
        <v>122</v>
      </c>
      <c r="E150" s="221" t="s">
        <v>656</v>
      </c>
      <c r="F150" s="222" t="s">
        <v>657</v>
      </c>
      <c r="G150" s="223" t="s">
        <v>125</v>
      </c>
      <c r="H150" s="224">
        <v>33.590000000000003</v>
      </c>
      <c r="I150" s="225"/>
      <c r="J150" s="226">
        <f>ROUND(I150*H150,2)</f>
        <v>0</v>
      </c>
      <c r="K150" s="222" t="s">
        <v>594</v>
      </c>
      <c r="L150" s="71"/>
      <c r="M150" s="227" t="s">
        <v>21</v>
      </c>
      <c r="N150" s="228" t="s">
        <v>40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127</v>
      </c>
      <c r="AT150" s="23" t="s">
        <v>122</v>
      </c>
      <c r="AU150" s="23" t="s">
        <v>78</v>
      </c>
      <c r="AY150" s="23" t="s">
        <v>120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74</v>
      </c>
      <c r="BK150" s="231">
        <f>ROUND(I150*H150,2)</f>
        <v>0</v>
      </c>
      <c r="BL150" s="23" t="s">
        <v>127</v>
      </c>
      <c r="BM150" s="23" t="s">
        <v>658</v>
      </c>
    </row>
    <row r="151" s="11" customFormat="1">
      <c r="B151" s="232"/>
      <c r="C151" s="233"/>
      <c r="D151" s="234" t="s">
        <v>129</v>
      </c>
      <c r="E151" s="235" t="s">
        <v>21</v>
      </c>
      <c r="F151" s="236" t="s">
        <v>647</v>
      </c>
      <c r="G151" s="233"/>
      <c r="H151" s="237">
        <v>33.590000000000003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129</v>
      </c>
      <c r="AU151" s="243" t="s">
        <v>78</v>
      </c>
      <c r="AV151" s="11" t="s">
        <v>78</v>
      </c>
      <c r="AW151" s="11" t="s">
        <v>33</v>
      </c>
      <c r="AX151" s="11" t="s">
        <v>74</v>
      </c>
      <c r="AY151" s="243" t="s">
        <v>120</v>
      </c>
    </row>
    <row r="152" s="1" customFormat="1" ht="16.5" customHeight="1">
      <c r="B152" s="45"/>
      <c r="C152" s="220" t="s">
        <v>257</v>
      </c>
      <c r="D152" s="220" t="s">
        <v>122</v>
      </c>
      <c r="E152" s="221" t="s">
        <v>659</v>
      </c>
      <c r="F152" s="222" t="s">
        <v>660</v>
      </c>
      <c r="G152" s="223" t="s">
        <v>125</v>
      </c>
      <c r="H152" s="224">
        <v>33.590000000000003</v>
      </c>
      <c r="I152" s="225"/>
      <c r="J152" s="226">
        <f>ROUND(I152*H152,2)</f>
        <v>0</v>
      </c>
      <c r="K152" s="222" t="s">
        <v>594</v>
      </c>
      <c r="L152" s="71"/>
      <c r="M152" s="227" t="s">
        <v>21</v>
      </c>
      <c r="N152" s="228" t="s">
        <v>40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127</v>
      </c>
      <c r="AT152" s="23" t="s">
        <v>122</v>
      </c>
      <c r="AU152" s="23" t="s">
        <v>78</v>
      </c>
      <c r="AY152" s="23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74</v>
      </c>
      <c r="BK152" s="231">
        <f>ROUND(I152*H152,2)</f>
        <v>0</v>
      </c>
      <c r="BL152" s="23" t="s">
        <v>127</v>
      </c>
      <c r="BM152" s="23" t="s">
        <v>661</v>
      </c>
    </row>
    <row r="153" s="11" customFormat="1">
      <c r="B153" s="232"/>
      <c r="C153" s="233"/>
      <c r="D153" s="234" t="s">
        <v>129</v>
      </c>
      <c r="E153" s="235" t="s">
        <v>21</v>
      </c>
      <c r="F153" s="236" t="s">
        <v>647</v>
      </c>
      <c r="G153" s="233"/>
      <c r="H153" s="237">
        <v>33.590000000000003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129</v>
      </c>
      <c r="AU153" s="243" t="s">
        <v>78</v>
      </c>
      <c r="AV153" s="11" t="s">
        <v>78</v>
      </c>
      <c r="AW153" s="11" t="s">
        <v>33</v>
      </c>
      <c r="AX153" s="11" t="s">
        <v>74</v>
      </c>
      <c r="AY153" s="243" t="s">
        <v>120</v>
      </c>
    </row>
    <row r="154" s="10" customFormat="1" ht="29.88" customHeight="1">
      <c r="B154" s="204"/>
      <c r="C154" s="205"/>
      <c r="D154" s="206" t="s">
        <v>68</v>
      </c>
      <c r="E154" s="218" t="s">
        <v>127</v>
      </c>
      <c r="F154" s="218" t="s">
        <v>248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SUM(P155:P158)</f>
        <v>0</v>
      </c>
      <c r="Q154" s="212"/>
      <c r="R154" s="213">
        <f>SUM(R155:R158)</f>
        <v>0</v>
      </c>
      <c r="S154" s="212"/>
      <c r="T154" s="214">
        <f>SUM(T155:T158)</f>
        <v>0</v>
      </c>
      <c r="AR154" s="215" t="s">
        <v>74</v>
      </c>
      <c r="AT154" s="216" t="s">
        <v>68</v>
      </c>
      <c r="AU154" s="216" t="s">
        <v>74</v>
      </c>
      <c r="AY154" s="215" t="s">
        <v>120</v>
      </c>
      <c r="BK154" s="217">
        <f>SUM(BK155:BK158)</f>
        <v>0</v>
      </c>
    </row>
    <row r="155" s="1" customFormat="1" ht="16.5" customHeight="1">
      <c r="B155" s="45"/>
      <c r="C155" s="220" t="s">
        <v>262</v>
      </c>
      <c r="D155" s="220" t="s">
        <v>122</v>
      </c>
      <c r="E155" s="221" t="s">
        <v>250</v>
      </c>
      <c r="F155" s="222" t="s">
        <v>251</v>
      </c>
      <c r="G155" s="223" t="s">
        <v>137</v>
      </c>
      <c r="H155" s="224">
        <v>0.71999999999999997</v>
      </c>
      <c r="I155" s="225"/>
      <c r="J155" s="226">
        <f>ROUND(I155*H155,2)</f>
        <v>0</v>
      </c>
      <c r="K155" s="222" t="s">
        <v>126</v>
      </c>
      <c r="L155" s="71"/>
      <c r="M155" s="227" t="s">
        <v>21</v>
      </c>
      <c r="N155" s="228" t="s">
        <v>40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127</v>
      </c>
      <c r="AT155" s="23" t="s">
        <v>122</v>
      </c>
      <c r="AU155" s="23" t="s">
        <v>78</v>
      </c>
      <c r="AY155" s="23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74</v>
      </c>
      <c r="BK155" s="231">
        <f>ROUND(I155*H155,2)</f>
        <v>0</v>
      </c>
      <c r="BL155" s="23" t="s">
        <v>127</v>
      </c>
      <c r="BM155" s="23" t="s">
        <v>662</v>
      </c>
    </row>
    <row r="156" s="11" customFormat="1">
      <c r="B156" s="232"/>
      <c r="C156" s="233"/>
      <c r="D156" s="234" t="s">
        <v>129</v>
      </c>
      <c r="E156" s="235" t="s">
        <v>21</v>
      </c>
      <c r="F156" s="236" t="s">
        <v>663</v>
      </c>
      <c r="G156" s="233"/>
      <c r="H156" s="237">
        <v>0.71999999999999997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129</v>
      </c>
      <c r="AU156" s="243" t="s">
        <v>78</v>
      </c>
      <c r="AV156" s="11" t="s">
        <v>78</v>
      </c>
      <c r="AW156" s="11" t="s">
        <v>33</v>
      </c>
      <c r="AX156" s="11" t="s">
        <v>74</v>
      </c>
      <c r="AY156" s="243" t="s">
        <v>120</v>
      </c>
    </row>
    <row r="157" s="1" customFormat="1" ht="16.5" customHeight="1">
      <c r="B157" s="45"/>
      <c r="C157" s="220" t="s">
        <v>266</v>
      </c>
      <c r="D157" s="220" t="s">
        <v>122</v>
      </c>
      <c r="E157" s="221" t="s">
        <v>664</v>
      </c>
      <c r="F157" s="222" t="s">
        <v>665</v>
      </c>
      <c r="G157" s="223" t="s">
        <v>137</v>
      </c>
      <c r="H157" s="224">
        <v>6.0460000000000003</v>
      </c>
      <c r="I157" s="225"/>
      <c r="J157" s="226">
        <f>ROUND(I157*H157,2)</f>
        <v>0</v>
      </c>
      <c r="K157" s="222" t="s">
        <v>126</v>
      </c>
      <c r="L157" s="71"/>
      <c r="M157" s="227" t="s">
        <v>21</v>
      </c>
      <c r="N157" s="228" t="s">
        <v>40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127</v>
      </c>
      <c r="AT157" s="23" t="s">
        <v>122</v>
      </c>
      <c r="AU157" s="23" t="s">
        <v>78</v>
      </c>
      <c r="AY157" s="23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74</v>
      </c>
      <c r="BK157" s="231">
        <f>ROUND(I157*H157,2)</f>
        <v>0</v>
      </c>
      <c r="BL157" s="23" t="s">
        <v>127</v>
      </c>
      <c r="BM157" s="23" t="s">
        <v>666</v>
      </c>
    </row>
    <row r="158" s="11" customFormat="1">
      <c r="B158" s="232"/>
      <c r="C158" s="233"/>
      <c r="D158" s="234" t="s">
        <v>129</v>
      </c>
      <c r="E158" s="235" t="s">
        <v>21</v>
      </c>
      <c r="F158" s="236" t="s">
        <v>667</v>
      </c>
      <c r="G158" s="233"/>
      <c r="H158" s="237">
        <v>6.0460000000000003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129</v>
      </c>
      <c r="AU158" s="243" t="s">
        <v>78</v>
      </c>
      <c r="AV158" s="11" t="s">
        <v>78</v>
      </c>
      <c r="AW158" s="11" t="s">
        <v>33</v>
      </c>
      <c r="AX158" s="11" t="s">
        <v>74</v>
      </c>
      <c r="AY158" s="243" t="s">
        <v>120</v>
      </c>
    </row>
    <row r="159" s="10" customFormat="1" ht="29.88" customHeight="1">
      <c r="B159" s="204"/>
      <c r="C159" s="205"/>
      <c r="D159" s="206" t="s">
        <v>68</v>
      </c>
      <c r="E159" s="218" t="s">
        <v>164</v>
      </c>
      <c r="F159" s="218" t="s">
        <v>256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SUM(P160:P222)</f>
        <v>0</v>
      </c>
      <c r="Q159" s="212"/>
      <c r="R159" s="213">
        <f>SUM(R160:R222)</f>
        <v>25.766969200000002</v>
      </c>
      <c r="S159" s="212"/>
      <c r="T159" s="214">
        <f>SUM(T160:T222)</f>
        <v>0</v>
      </c>
      <c r="AR159" s="215" t="s">
        <v>74</v>
      </c>
      <c r="AT159" s="216" t="s">
        <v>68</v>
      </c>
      <c r="AU159" s="216" t="s">
        <v>74</v>
      </c>
      <c r="AY159" s="215" t="s">
        <v>120</v>
      </c>
      <c r="BK159" s="217">
        <f>SUM(BK160:BK222)</f>
        <v>0</v>
      </c>
    </row>
    <row r="160" s="1" customFormat="1" ht="25.5" customHeight="1">
      <c r="B160" s="45"/>
      <c r="C160" s="220" t="s">
        <v>272</v>
      </c>
      <c r="D160" s="220" t="s">
        <v>122</v>
      </c>
      <c r="E160" s="221" t="s">
        <v>668</v>
      </c>
      <c r="F160" s="222" t="s">
        <v>669</v>
      </c>
      <c r="G160" s="223" t="s">
        <v>125</v>
      </c>
      <c r="H160" s="224">
        <v>33.590000000000003</v>
      </c>
      <c r="I160" s="225"/>
      <c r="J160" s="226">
        <f>ROUND(I160*H160,2)</f>
        <v>0</v>
      </c>
      <c r="K160" s="222" t="s">
        <v>126</v>
      </c>
      <c r="L160" s="71"/>
      <c r="M160" s="227" t="s">
        <v>21</v>
      </c>
      <c r="N160" s="228" t="s">
        <v>40</v>
      </c>
      <c r="O160" s="46"/>
      <c r="P160" s="229">
        <f>O160*H160</f>
        <v>0</v>
      </c>
      <c r="Q160" s="229">
        <v>8.0000000000000007E-05</v>
      </c>
      <c r="R160" s="229">
        <f>Q160*H160</f>
        <v>0.0026872000000000007</v>
      </c>
      <c r="S160" s="229">
        <v>0</v>
      </c>
      <c r="T160" s="230">
        <f>S160*H160</f>
        <v>0</v>
      </c>
      <c r="AR160" s="23" t="s">
        <v>127</v>
      </c>
      <c r="AT160" s="23" t="s">
        <v>122</v>
      </c>
      <c r="AU160" s="23" t="s">
        <v>78</v>
      </c>
      <c r="AY160" s="23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74</v>
      </c>
      <c r="BK160" s="231">
        <f>ROUND(I160*H160,2)</f>
        <v>0</v>
      </c>
      <c r="BL160" s="23" t="s">
        <v>127</v>
      </c>
      <c r="BM160" s="23" t="s">
        <v>670</v>
      </c>
    </row>
    <row r="161" s="11" customFormat="1">
      <c r="B161" s="232"/>
      <c r="C161" s="233"/>
      <c r="D161" s="234" t="s">
        <v>129</v>
      </c>
      <c r="E161" s="235" t="s">
        <v>21</v>
      </c>
      <c r="F161" s="236" t="s">
        <v>647</v>
      </c>
      <c r="G161" s="233"/>
      <c r="H161" s="237">
        <v>33.590000000000003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129</v>
      </c>
      <c r="AU161" s="243" t="s">
        <v>78</v>
      </c>
      <c r="AV161" s="11" t="s">
        <v>78</v>
      </c>
      <c r="AW161" s="11" t="s">
        <v>33</v>
      </c>
      <c r="AX161" s="11" t="s">
        <v>74</v>
      </c>
      <c r="AY161" s="243" t="s">
        <v>120</v>
      </c>
    </row>
    <row r="162" s="1" customFormat="1" ht="16.5" customHeight="1">
      <c r="B162" s="45"/>
      <c r="C162" s="266" t="s">
        <v>276</v>
      </c>
      <c r="D162" s="266" t="s">
        <v>226</v>
      </c>
      <c r="E162" s="267" t="s">
        <v>671</v>
      </c>
      <c r="F162" s="268" t="s">
        <v>672</v>
      </c>
      <c r="G162" s="269" t="s">
        <v>125</v>
      </c>
      <c r="H162" s="270">
        <v>34.085999999999999</v>
      </c>
      <c r="I162" s="271"/>
      <c r="J162" s="272">
        <f>ROUND(I162*H162,2)</f>
        <v>0</v>
      </c>
      <c r="K162" s="268" t="s">
        <v>126</v>
      </c>
      <c r="L162" s="273"/>
      <c r="M162" s="274" t="s">
        <v>21</v>
      </c>
      <c r="N162" s="275" t="s">
        <v>40</v>
      </c>
      <c r="O162" s="46"/>
      <c r="P162" s="229">
        <f>O162*H162</f>
        <v>0</v>
      </c>
      <c r="Q162" s="229">
        <v>0.071999999999999995</v>
      </c>
      <c r="R162" s="229">
        <f>Q162*H162</f>
        <v>2.4541919999999999</v>
      </c>
      <c r="S162" s="229">
        <v>0</v>
      </c>
      <c r="T162" s="230">
        <f>S162*H162</f>
        <v>0</v>
      </c>
      <c r="AR162" s="23" t="s">
        <v>164</v>
      </c>
      <c r="AT162" s="23" t="s">
        <v>226</v>
      </c>
      <c r="AU162" s="23" t="s">
        <v>78</v>
      </c>
      <c r="AY162" s="23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74</v>
      </c>
      <c r="BK162" s="231">
        <f>ROUND(I162*H162,2)</f>
        <v>0</v>
      </c>
      <c r="BL162" s="23" t="s">
        <v>127</v>
      </c>
      <c r="BM162" s="23" t="s">
        <v>673</v>
      </c>
    </row>
    <row r="163" s="1" customFormat="1">
      <c r="B163" s="45"/>
      <c r="C163" s="73"/>
      <c r="D163" s="234" t="s">
        <v>270</v>
      </c>
      <c r="E163" s="73"/>
      <c r="F163" s="276" t="s">
        <v>271</v>
      </c>
      <c r="G163" s="73"/>
      <c r="H163" s="73"/>
      <c r="I163" s="190"/>
      <c r="J163" s="73"/>
      <c r="K163" s="73"/>
      <c r="L163" s="71"/>
      <c r="M163" s="277"/>
      <c r="N163" s="46"/>
      <c r="O163" s="46"/>
      <c r="P163" s="46"/>
      <c r="Q163" s="46"/>
      <c r="R163" s="46"/>
      <c r="S163" s="46"/>
      <c r="T163" s="94"/>
      <c r="AT163" s="23" t="s">
        <v>270</v>
      </c>
      <c r="AU163" s="23" t="s">
        <v>78</v>
      </c>
    </row>
    <row r="164" s="11" customFormat="1">
      <c r="B164" s="232"/>
      <c r="C164" s="233"/>
      <c r="D164" s="234" t="s">
        <v>129</v>
      </c>
      <c r="E164" s="233"/>
      <c r="F164" s="236" t="s">
        <v>674</v>
      </c>
      <c r="G164" s="233"/>
      <c r="H164" s="237">
        <v>34.085999999999999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129</v>
      </c>
      <c r="AU164" s="243" t="s">
        <v>78</v>
      </c>
      <c r="AV164" s="11" t="s">
        <v>78</v>
      </c>
      <c r="AW164" s="11" t="s">
        <v>6</v>
      </c>
      <c r="AX164" s="11" t="s">
        <v>74</v>
      </c>
      <c r="AY164" s="243" t="s">
        <v>120</v>
      </c>
    </row>
    <row r="165" s="1" customFormat="1" ht="25.5" customHeight="1">
      <c r="B165" s="45"/>
      <c r="C165" s="266" t="s">
        <v>280</v>
      </c>
      <c r="D165" s="266" t="s">
        <v>226</v>
      </c>
      <c r="E165" s="267" t="s">
        <v>675</v>
      </c>
      <c r="F165" s="268" t="s">
        <v>676</v>
      </c>
      <c r="G165" s="269" t="s">
        <v>260</v>
      </c>
      <c r="H165" s="270">
        <v>2.0299999999999998</v>
      </c>
      <c r="I165" s="271"/>
      <c r="J165" s="272">
        <f>ROUND(I165*H165,2)</f>
        <v>0</v>
      </c>
      <c r="K165" s="268" t="s">
        <v>126</v>
      </c>
      <c r="L165" s="273"/>
      <c r="M165" s="274" t="s">
        <v>21</v>
      </c>
      <c r="N165" s="275" t="s">
        <v>40</v>
      </c>
      <c r="O165" s="46"/>
      <c r="P165" s="229">
        <f>O165*H165</f>
        <v>0</v>
      </c>
      <c r="Q165" s="229">
        <v>0.031</v>
      </c>
      <c r="R165" s="229">
        <f>Q165*H165</f>
        <v>0.06293</v>
      </c>
      <c r="S165" s="229">
        <v>0</v>
      </c>
      <c r="T165" s="230">
        <f>S165*H165</f>
        <v>0</v>
      </c>
      <c r="AR165" s="23" t="s">
        <v>164</v>
      </c>
      <c r="AT165" s="23" t="s">
        <v>226</v>
      </c>
      <c r="AU165" s="23" t="s">
        <v>78</v>
      </c>
      <c r="AY165" s="23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74</v>
      </c>
      <c r="BK165" s="231">
        <f>ROUND(I165*H165,2)</f>
        <v>0</v>
      </c>
      <c r="BL165" s="23" t="s">
        <v>127</v>
      </c>
      <c r="BM165" s="23" t="s">
        <v>677</v>
      </c>
    </row>
    <row r="166" s="1" customFormat="1">
      <c r="B166" s="45"/>
      <c r="C166" s="73"/>
      <c r="D166" s="234" t="s">
        <v>270</v>
      </c>
      <c r="E166" s="73"/>
      <c r="F166" s="276" t="s">
        <v>271</v>
      </c>
      <c r="G166" s="73"/>
      <c r="H166" s="73"/>
      <c r="I166" s="190"/>
      <c r="J166" s="73"/>
      <c r="K166" s="73"/>
      <c r="L166" s="71"/>
      <c r="M166" s="277"/>
      <c r="N166" s="46"/>
      <c r="O166" s="46"/>
      <c r="P166" s="46"/>
      <c r="Q166" s="46"/>
      <c r="R166" s="46"/>
      <c r="S166" s="46"/>
      <c r="T166" s="94"/>
      <c r="AT166" s="23" t="s">
        <v>270</v>
      </c>
      <c r="AU166" s="23" t="s">
        <v>78</v>
      </c>
    </row>
    <row r="167" s="11" customFormat="1">
      <c r="B167" s="232"/>
      <c r="C167" s="233"/>
      <c r="D167" s="234" t="s">
        <v>129</v>
      </c>
      <c r="E167" s="233"/>
      <c r="F167" s="236" t="s">
        <v>678</v>
      </c>
      <c r="G167" s="233"/>
      <c r="H167" s="237">
        <v>2.0299999999999998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129</v>
      </c>
      <c r="AU167" s="243" t="s">
        <v>78</v>
      </c>
      <c r="AV167" s="11" t="s">
        <v>78</v>
      </c>
      <c r="AW167" s="11" t="s">
        <v>6</v>
      </c>
      <c r="AX167" s="11" t="s">
        <v>74</v>
      </c>
      <c r="AY167" s="243" t="s">
        <v>120</v>
      </c>
    </row>
    <row r="168" s="1" customFormat="1" ht="25.5" customHeight="1">
      <c r="B168" s="45"/>
      <c r="C168" s="266" t="s">
        <v>284</v>
      </c>
      <c r="D168" s="266" t="s">
        <v>226</v>
      </c>
      <c r="E168" s="267" t="s">
        <v>679</v>
      </c>
      <c r="F168" s="268" t="s">
        <v>680</v>
      </c>
      <c r="G168" s="269" t="s">
        <v>260</v>
      </c>
      <c r="H168" s="270">
        <v>3.0449999999999999</v>
      </c>
      <c r="I168" s="271"/>
      <c r="J168" s="272">
        <f>ROUND(I168*H168,2)</f>
        <v>0</v>
      </c>
      <c r="K168" s="268" t="s">
        <v>126</v>
      </c>
      <c r="L168" s="273"/>
      <c r="M168" s="274" t="s">
        <v>21</v>
      </c>
      <c r="N168" s="275" t="s">
        <v>40</v>
      </c>
      <c r="O168" s="46"/>
      <c r="P168" s="229">
        <f>O168*H168</f>
        <v>0</v>
      </c>
      <c r="Q168" s="229">
        <v>0.056000000000000001</v>
      </c>
      <c r="R168" s="229">
        <f>Q168*H168</f>
        <v>0.17052000000000001</v>
      </c>
      <c r="S168" s="229">
        <v>0</v>
      </c>
      <c r="T168" s="230">
        <f>S168*H168</f>
        <v>0</v>
      </c>
      <c r="AR168" s="23" t="s">
        <v>164</v>
      </c>
      <c r="AT168" s="23" t="s">
        <v>226</v>
      </c>
      <c r="AU168" s="23" t="s">
        <v>78</v>
      </c>
      <c r="AY168" s="23" t="s">
        <v>120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74</v>
      </c>
      <c r="BK168" s="231">
        <f>ROUND(I168*H168,2)</f>
        <v>0</v>
      </c>
      <c r="BL168" s="23" t="s">
        <v>127</v>
      </c>
      <c r="BM168" s="23" t="s">
        <v>681</v>
      </c>
    </row>
    <row r="169" s="1" customFormat="1">
      <c r="B169" s="45"/>
      <c r="C169" s="73"/>
      <c r="D169" s="234" t="s">
        <v>270</v>
      </c>
      <c r="E169" s="73"/>
      <c r="F169" s="276" t="s">
        <v>271</v>
      </c>
      <c r="G169" s="73"/>
      <c r="H169" s="73"/>
      <c r="I169" s="190"/>
      <c r="J169" s="73"/>
      <c r="K169" s="73"/>
      <c r="L169" s="71"/>
      <c r="M169" s="277"/>
      <c r="N169" s="46"/>
      <c r="O169" s="46"/>
      <c r="P169" s="46"/>
      <c r="Q169" s="46"/>
      <c r="R169" s="46"/>
      <c r="S169" s="46"/>
      <c r="T169" s="94"/>
      <c r="AT169" s="23" t="s">
        <v>270</v>
      </c>
      <c r="AU169" s="23" t="s">
        <v>78</v>
      </c>
    </row>
    <row r="170" s="11" customFormat="1">
      <c r="B170" s="232"/>
      <c r="C170" s="233"/>
      <c r="D170" s="234" t="s">
        <v>129</v>
      </c>
      <c r="E170" s="233"/>
      <c r="F170" s="236" t="s">
        <v>682</v>
      </c>
      <c r="G170" s="233"/>
      <c r="H170" s="237">
        <v>3.0449999999999999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129</v>
      </c>
      <c r="AU170" s="243" t="s">
        <v>78</v>
      </c>
      <c r="AV170" s="11" t="s">
        <v>78</v>
      </c>
      <c r="AW170" s="11" t="s">
        <v>6</v>
      </c>
      <c r="AX170" s="11" t="s">
        <v>74</v>
      </c>
      <c r="AY170" s="243" t="s">
        <v>120</v>
      </c>
    </row>
    <row r="171" s="1" customFormat="1" ht="25.5" customHeight="1">
      <c r="B171" s="45"/>
      <c r="C171" s="266" t="s">
        <v>289</v>
      </c>
      <c r="D171" s="266" t="s">
        <v>226</v>
      </c>
      <c r="E171" s="267" t="s">
        <v>683</v>
      </c>
      <c r="F171" s="268" t="s">
        <v>684</v>
      </c>
      <c r="G171" s="269" t="s">
        <v>260</v>
      </c>
      <c r="H171" s="270">
        <v>3.0449999999999999</v>
      </c>
      <c r="I171" s="271"/>
      <c r="J171" s="272">
        <f>ROUND(I171*H171,2)</f>
        <v>0</v>
      </c>
      <c r="K171" s="268" t="s">
        <v>126</v>
      </c>
      <c r="L171" s="273"/>
      <c r="M171" s="274" t="s">
        <v>21</v>
      </c>
      <c r="N171" s="275" t="s">
        <v>40</v>
      </c>
      <c r="O171" s="46"/>
      <c r="P171" s="229">
        <f>O171*H171</f>
        <v>0</v>
      </c>
      <c r="Q171" s="229">
        <v>0.044999999999999998</v>
      </c>
      <c r="R171" s="229">
        <f>Q171*H171</f>
        <v>0.13702499999999998</v>
      </c>
      <c r="S171" s="229">
        <v>0</v>
      </c>
      <c r="T171" s="230">
        <f>S171*H171</f>
        <v>0</v>
      </c>
      <c r="AR171" s="23" t="s">
        <v>164</v>
      </c>
      <c r="AT171" s="23" t="s">
        <v>226</v>
      </c>
      <c r="AU171" s="23" t="s">
        <v>78</v>
      </c>
      <c r="AY171" s="23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74</v>
      </c>
      <c r="BK171" s="231">
        <f>ROUND(I171*H171,2)</f>
        <v>0</v>
      </c>
      <c r="BL171" s="23" t="s">
        <v>127</v>
      </c>
      <c r="BM171" s="23" t="s">
        <v>685</v>
      </c>
    </row>
    <row r="172" s="1" customFormat="1">
      <c r="B172" s="45"/>
      <c r="C172" s="73"/>
      <c r="D172" s="234" t="s">
        <v>270</v>
      </c>
      <c r="E172" s="73"/>
      <c r="F172" s="276" t="s">
        <v>271</v>
      </c>
      <c r="G172" s="73"/>
      <c r="H172" s="73"/>
      <c r="I172" s="190"/>
      <c r="J172" s="73"/>
      <c r="K172" s="73"/>
      <c r="L172" s="71"/>
      <c r="M172" s="277"/>
      <c r="N172" s="46"/>
      <c r="O172" s="46"/>
      <c r="P172" s="46"/>
      <c r="Q172" s="46"/>
      <c r="R172" s="46"/>
      <c r="S172" s="46"/>
      <c r="T172" s="94"/>
      <c r="AT172" s="23" t="s">
        <v>270</v>
      </c>
      <c r="AU172" s="23" t="s">
        <v>78</v>
      </c>
    </row>
    <row r="173" s="11" customFormat="1">
      <c r="B173" s="232"/>
      <c r="C173" s="233"/>
      <c r="D173" s="234" t="s">
        <v>129</v>
      </c>
      <c r="E173" s="233"/>
      <c r="F173" s="236" t="s">
        <v>682</v>
      </c>
      <c r="G173" s="233"/>
      <c r="H173" s="237">
        <v>3.0449999999999999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129</v>
      </c>
      <c r="AU173" s="243" t="s">
        <v>78</v>
      </c>
      <c r="AV173" s="11" t="s">
        <v>78</v>
      </c>
      <c r="AW173" s="11" t="s">
        <v>6</v>
      </c>
      <c r="AX173" s="11" t="s">
        <v>74</v>
      </c>
      <c r="AY173" s="243" t="s">
        <v>120</v>
      </c>
    </row>
    <row r="174" s="1" customFormat="1" ht="25.5" customHeight="1">
      <c r="B174" s="45"/>
      <c r="C174" s="220" t="s">
        <v>293</v>
      </c>
      <c r="D174" s="220" t="s">
        <v>122</v>
      </c>
      <c r="E174" s="221" t="s">
        <v>686</v>
      </c>
      <c r="F174" s="222" t="s">
        <v>687</v>
      </c>
      <c r="G174" s="223" t="s">
        <v>260</v>
      </c>
      <c r="H174" s="224">
        <v>3</v>
      </c>
      <c r="I174" s="225"/>
      <c r="J174" s="226">
        <f>ROUND(I174*H174,2)</f>
        <v>0</v>
      </c>
      <c r="K174" s="222" t="s">
        <v>126</v>
      </c>
      <c r="L174" s="71"/>
      <c r="M174" s="227" t="s">
        <v>21</v>
      </c>
      <c r="N174" s="228" t="s">
        <v>40</v>
      </c>
      <c r="O174" s="46"/>
      <c r="P174" s="229">
        <f>O174*H174</f>
        <v>0</v>
      </c>
      <c r="Q174" s="229">
        <v>0.00016000000000000001</v>
      </c>
      <c r="R174" s="229">
        <f>Q174*H174</f>
        <v>0.00048000000000000007</v>
      </c>
      <c r="S174" s="229">
        <v>0</v>
      </c>
      <c r="T174" s="230">
        <f>S174*H174</f>
        <v>0</v>
      </c>
      <c r="AR174" s="23" t="s">
        <v>127</v>
      </c>
      <c r="AT174" s="23" t="s">
        <v>122</v>
      </c>
      <c r="AU174" s="23" t="s">
        <v>78</v>
      </c>
      <c r="AY174" s="23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74</v>
      </c>
      <c r="BK174" s="231">
        <f>ROUND(I174*H174,2)</f>
        <v>0</v>
      </c>
      <c r="BL174" s="23" t="s">
        <v>127</v>
      </c>
      <c r="BM174" s="23" t="s">
        <v>688</v>
      </c>
    </row>
    <row r="175" s="1" customFormat="1" ht="25.5" customHeight="1">
      <c r="B175" s="45"/>
      <c r="C175" s="266" t="s">
        <v>297</v>
      </c>
      <c r="D175" s="266" t="s">
        <v>226</v>
      </c>
      <c r="E175" s="267" t="s">
        <v>689</v>
      </c>
      <c r="F175" s="268" t="s">
        <v>690</v>
      </c>
      <c r="G175" s="269" t="s">
        <v>260</v>
      </c>
      <c r="H175" s="270">
        <v>3.0449999999999999</v>
      </c>
      <c r="I175" s="271"/>
      <c r="J175" s="272">
        <f>ROUND(I175*H175,2)</f>
        <v>0</v>
      </c>
      <c r="K175" s="268" t="s">
        <v>126</v>
      </c>
      <c r="L175" s="273"/>
      <c r="M175" s="274" t="s">
        <v>21</v>
      </c>
      <c r="N175" s="275" t="s">
        <v>40</v>
      </c>
      <c r="O175" s="46"/>
      <c r="P175" s="229">
        <f>O175*H175</f>
        <v>0</v>
      </c>
      <c r="Q175" s="229">
        <v>0.072999999999999995</v>
      </c>
      <c r="R175" s="229">
        <f>Q175*H175</f>
        <v>0.22228499999999998</v>
      </c>
      <c r="S175" s="229">
        <v>0</v>
      </c>
      <c r="T175" s="230">
        <f>S175*H175</f>
        <v>0</v>
      </c>
      <c r="AR175" s="23" t="s">
        <v>164</v>
      </c>
      <c r="AT175" s="23" t="s">
        <v>226</v>
      </c>
      <c r="AU175" s="23" t="s">
        <v>78</v>
      </c>
      <c r="AY175" s="23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74</v>
      </c>
      <c r="BK175" s="231">
        <f>ROUND(I175*H175,2)</f>
        <v>0</v>
      </c>
      <c r="BL175" s="23" t="s">
        <v>127</v>
      </c>
      <c r="BM175" s="23" t="s">
        <v>691</v>
      </c>
    </row>
    <row r="176" s="1" customFormat="1">
      <c r="B176" s="45"/>
      <c r="C176" s="73"/>
      <c r="D176" s="234" t="s">
        <v>270</v>
      </c>
      <c r="E176" s="73"/>
      <c r="F176" s="276" t="s">
        <v>271</v>
      </c>
      <c r="G176" s="73"/>
      <c r="H176" s="73"/>
      <c r="I176" s="190"/>
      <c r="J176" s="73"/>
      <c r="K176" s="73"/>
      <c r="L176" s="71"/>
      <c r="M176" s="277"/>
      <c r="N176" s="46"/>
      <c r="O176" s="46"/>
      <c r="P176" s="46"/>
      <c r="Q176" s="46"/>
      <c r="R176" s="46"/>
      <c r="S176" s="46"/>
      <c r="T176" s="94"/>
      <c r="AT176" s="23" t="s">
        <v>270</v>
      </c>
      <c r="AU176" s="23" t="s">
        <v>78</v>
      </c>
    </row>
    <row r="177" s="11" customFormat="1">
      <c r="B177" s="232"/>
      <c r="C177" s="233"/>
      <c r="D177" s="234" t="s">
        <v>129</v>
      </c>
      <c r="E177" s="233"/>
      <c r="F177" s="236" t="s">
        <v>682</v>
      </c>
      <c r="G177" s="233"/>
      <c r="H177" s="237">
        <v>3.0449999999999999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129</v>
      </c>
      <c r="AU177" s="243" t="s">
        <v>78</v>
      </c>
      <c r="AV177" s="11" t="s">
        <v>78</v>
      </c>
      <c r="AW177" s="11" t="s">
        <v>6</v>
      </c>
      <c r="AX177" s="11" t="s">
        <v>74</v>
      </c>
      <c r="AY177" s="243" t="s">
        <v>120</v>
      </c>
    </row>
    <row r="178" s="1" customFormat="1" ht="25.5" customHeight="1">
      <c r="B178" s="45"/>
      <c r="C178" s="220" t="s">
        <v>301</v>
      </c>
      <c r="D178" s="220" t="s">
        <v>122</v>
      </c>
      <c r="E178" s="221" t="s">
        <v>692</v>
      </c>
      <c r="F178" s="222" t="s">
        <v>693</v>
      </c>
      <c r="G178" s="223" t="s">
        <v>125</v>
      </c>
      <c r="H178" s="224">
        <v>2</v>
      </c>
      <c r="I178" s="225"/>
      <c r="J178" s="226">
        <f>ROUND(I178*H178,2)</f>
        <v>0</v>
      </c>
      <c r="K178" s="222" t="s">
        <v>126</v>
      </c>
      <c r="L178" s="71"/>
      <c r="M178" s="227" t="s">
        <v>21</v>
      </c>
      <c r="N178" s="228" t="s">
        <v>40</v>
      </c>
      <c r="O178" s="46"/>
      <c r="P178" s="229">
        <f>O178*H178</f>
        <v>0</v>
      </c>
      <c r="Q178" s="229">
        <v>1.0000000000000001E-05</v>
      </c>
      <c r="R178" s="229">
        <f>Q178*H178</f>
        <v>2.0000000000000002E-05</v>
      </c>
      <c r="S178" s="229">
        <v>0</v>
      </c>
      <c r="T178" s="230">
        <f>S178*H178</f>
        <v>0</v>
      </c>
      <c r="AR178" s="23" t="s">
        <v>127</v>
      </c>
      <c r="AT178" s="23" t="s">
        <v>122</v>
      </c>
      <c r="AU178" s="23" t="s">
        <v>78</v>
      </c>
      <c r="AY178" s="23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74</v>
      </c>
      <c r="BK178" s="231">
        <f>ROUND(I178*H178,2)</f>
        <v>0</v>
      </c>
      <c r="BL178" s="23" t="s">
        <v>127</v>
      </c>
      <c r="BM178" s="23" t="s">
        <v>694</v>
      </c>
    </row>
    <row r="179" s="1" customFormat="1" ht="16.5" customHeight="1">
      <c r="B179" s="45"/>
      <c r="C179" s="266" t="s">
        <v>305</v>
      </c>
      <c r="D179" s="266" t="s">
        <v>226</v>
      </c>
      <c r="E179" s="267" t="s">
        <v>695</v>
      </c>
      <c r="F179" s="268" t="s">
        <v>696</v>
      </c>
      <c r="G179" s="269" t="s">
        <v>287</v>
      </c>
      <c r="H179" s="270">
        <v>2</v>
      </c>
      <c r="I179" s="271"/>
      <c r="J179" s="272">
        <f>ROUND(I179*H179,2)</f>
        <v>0</v>
      </c>
      <c r="K179" s="268" t="s">
        <v>21</v>
      </c>
      <c r="L179" s="273"/>
      <c r="M179" s="274" t="s">
        <v>21</v>
      </c>
      <c r="N179" s="275" t="s">
        <v>40</v>
      </c>
      <c r="O179" s="46"/>
      <c r="P179" s="229">
        <f>O179*H179</f>
        <v>0</v>
      </c>
      <c r="Q179" s="229">
        <v>0.0035500000000000002</v>
      </c>
      <c r="R179" s="229">
        <f>Q179*H179</f>
        <v>0.0071000000000000004</v>
      </c>
      <c r="S179" s="229">
        <v>0</v>
      </c>
      <c r="T179" s="230">
        <f>S179*H179</f>
        <v>0</v>
      </c>
      <c r="AR179" s="23" t="s">
        <v>164</v>
      </c>
      <c r="AT179" s="23" t="s">
        <v>226</v>
      </c>
      <c r="AU179" s="23" t="s">
        <v>78</v>
      </c>
      <c r="AY179" s="23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74</v>
      </c>
      <c r="BK179" s="231">
        <f>ROUND(I179*H179,2)</f>
        <v>0</v>
      </c>
      <c r="BL179" s="23" t="s">
        <v>127</v>
      </c>
      <c r="BM179" s="23" t="s">
        <v>697</v>
      </c>
    </row>
    <row r="180" s="1" customFormat="1">
      <c r="B180" s="45"/>
      <c r="C180" s="73"/>
      <c r="D180" s="234" t="s">
        <v>270</v>
      </c>
      <c r="E180" s="73"/>
      <c r="F180" s="276" t="s">
        <v>271</v>
      </c>
      <c r="G180" s="73"/>
      <c r="H180" s="73"/>
      <c r="I180" s="190"/>
      <c r="J180" s="73"/>
      <c r="K180" s="73"/>
      <c r="L180" s="71"/>
      <c r="M180" s="277"/>
      <c r="N180" s="46"/>
      <c r="O180" s="46"/>
      <c r="P180" s="46"/>
      <c r="Q180" s="46"/>
      <c r="R180" s="46"/>
      <c r="S180" s="46"/>
      <c r="T180" s="94"/>
      <c r="AT180" s="23" t="s">
        <v>270</v>
      </c>
      <c r="AU180" s="23" t="s">
        <v>78</v>
      </c>
    </row>
    <row r="181" s="1" customFormat="1" ht="25.5" customHeight="1">
      <c r="B181" s="45"/>
      <c r="C181" s="220" t="s">
        <v>309</v>
      </c>
      <c r="D181" s="220" t="s">
        <v>122</v>
      </c>
      <c r="E181" s="221" t="s">
        <v>698</v>
      </c>
      <c r="F181" s="222" t="s">
        <v>699</v>
      </c>
      <c r="G181" s="223" t="s">
        <v>125</v>
      </c>
      <c r="H181" s="224">
        <v>7</v>
      </c>
      <c r="I181" s="225"/>
      <c r="J181" s="226">
        <f>ROUND(I181*H181,2)</f>
        <v>0</v>
      </c>
      <c r="K181" s="222" t="s">
        <v>126</v>
      </c>
      <c r="L181" s="71"/>
      <c r="M181" s="227" t="s">
        <v>21</v>
      </c>
      <c r="N181" s="228" t="s">
        <v>40</v>
      </c>
      <c r="O181" s="46"/>
      <c r="P181" s="229">
        <f>O181*H181</f>
        <v>0</v>
      </c>
      <c r="Q181" s="229">
        <v>1.0000000000000001E-05</v>
      </c>
      <c r="R181" s="229">
        <f>Q181*H181</f>
        <v>7.0000000000000007E-05</v>
      </c>
      <c r="S181" s="229">
        <v>0</v>
      </c>
      <c r="T181" s="230">
        <f>S181*H181</f>
        <v>0</v>
      </c>
      <c r="AR181" s="23" t="s">
        <v>127</v>
      </c>
      <c r="AT181" s="23" t="s">
        <v>122</v>
      </c>
      <c r="AU181" s="23" t="s">
        <v>78</v>
      </c>
      <c r="AY181" s="23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74</v>
      </c>
      <c r="BK181" s="231">
        <f>ROUND(I181*H181,2)</f>
        <v>0</v>
      </c>
      <c r="BL181" s="23" t="s">
        <v>127</v>
      </c>
      <c r="BM181" s="23" t="s">
        <v>700</v>
      </c>
    </row>
    <row r="182" s="1" customFormat="1" ht="16.5" customHeight="1">
      <c r="B182" s="45"/>
      <c r="C182" s="266" t="s">
        <v>313</v>
      </c>
      <c r="D182" s="266" t="s">
        <v>226</v>
      </c>
      <c r="E182" s="267" t="s">
        <v>701</v>
      </c>
      <c r="F182" s="268" t="s">
        <v>702</v>
      </c>
      <c r="G182" s="269" t="s">
        <v>287</v>
      </c>
      <c r="H182" s="270">
        <v>1</v>
      </c>
      <c r="I182" s="271"/>
      <c r="J182" s="272">
        <f>ROUND(I182*H182,2)</f>
        <v>0</v>
      </c>
      <c r="K182" s="268" t="s">
        <v>21</v>
      </c>
      <c r="L182" s="273"/>
      <c r="M182" s="274" t="s">
        <v>21</v>
      </c>
      <c r="N182" s="275" t="s">
        <v>40</v>
      </c>
      <c r="O182" s="46"/>
      <c r="P182" s="229">
        <f>O182*H182</f>
        <v>0</v>
      </c>
      <c r="Q182" s="229">
        <v>0.0057200000000000003</v>
      </c>
      <c r="R182" s="229">
        <f>Q182*H182</f>
        <v>0.0057200000000000003</v>
      </c>
      <c r="S182" s="229">
        <v>0</v>
      </c>
      <c r="T182" s="230">
        <f>S182*H182</f>
        <v>0</v>
      </c>
      <c r="AR182" s="23" t="s">
        <v>164</v>
      </c>
      <c r="AT182" s="23" t="s">
        <v>226</v>
      </c>
      <c r="AU182" s="23" t="s">
        <v>78</v>
      </c>
      <c r="AY182" s="23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74</v>
      </c>
      <c r="BK182" s="231">
        <f>ROUND(I182*H182,2)</f>
        <v>0</v>
      </c>
      <c r="BL182" s="23" t="s">
        <v>127</v>
      </c>
      <c r="BM182" s="23" t="s">
        <v>703</v>
      </c>
    </row>
    <row r="183" s="1" customFormat="1">
      <c r="B183" s="45"/>
      <c r="C183" s="73"/>
      <c r="D183" s="234" t="s">
        <v>270</v>
      </c>
      <c r="E183" s="73"/>
      <c r="F183" s="276" t="s">
        <v>271</v>
      </c>
      <c r="G183" s="73"/>
      <c r="H183" s="73"/>
      <c r="I183" s="190"/>
      <c r="J183" s="73"/>
      <c r="K183" s="73"/>
      <c r="L183" s="71"/>
      <c r="M183" s="277"/>
      <c r="N183" s="46"/>
      <c r="O183" s="46"/>
      <c r="P183" s="46"/>
      <c r="Q183" s="46"/>
      <c r="R183" s="46"/>
      <c r="S183" s="46"/>
      <c r="T183" s="94"/>
      <c r="AT183" s="23" t="s">
        <v>270</v>
      </c>
      <c r="AU183" s="23" t="s">
        <v>78</v>
      </c>
    </row>
    <row r="184" s="1" customFormat="1" ht="16.5" customHeight="1">
      <c r="B184" s="45"/>
      <c r="C184" s="266" t="s">
        <v>317</v>
      </c>
      <c r="D184" s="266" t="s">
        <v>226</v>
      </c>
      <c r="E184" s="267" t="s">
        <v>704</v>
      </c>
      <c r="F184" s="268" t="s">
        <v>705</v>
      </c>
      <c r="G184" s="269" t="s">
        <v>287</v>
      </c>
      <c r="H184" s="270">
        <v>3</v>
      </c>
      <c r="I184" s="271"/>
      <c r="J184" s="272">
        <f>ROUND(I184*H184,2)</f>
        <v>0</v>
      </c>
      <c r="K184" s="268" t="s">
        <v>21</v>
      </c>
      <c r="L184" s="273"/>
      <c r="M184" s="274" t="s">
        <v>21</v>
      </c>
      <c r="N184" s="275" t="s">
        <v>40</v>
      </c>
      <c r="O184" s="46"/>
      <c r="P184" s="229">
        <f>O184*H184</f>
        <v>0</v>
      </c>
      <c r="Q184" s="229">
        <v>0.010540000000000001</v>
      </c>
      <c r="R184" s="229">
        <f>Q184*H184</f>
        <v>0.031620000000000002</v>
      </c>
      <c r="S184" s="229">
        <v>0</v>
      </c>
      <c r="T184" s="230">
        <f>S184*H184</f>
        <v>0</v>
      </c>
      <c r="AR184" s="23" t="s">
        <v>164</v>
      </c>
      <c r="AT184" s="23" t="s">
        <v>226</v>
      </c>
      <c r="AU184" s="23" t="s">
        <v>78</v>
      </c>
      <c r="AY184" s="23" t="s">
        <v>120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74</v>
      </c>
      <c r="BK184" s="231">
        <f>ROUND(I184*H184,2)</f>
        <v>0</v>
      </c>
      <c r="BL184" s="23" t="s">
        <v>127</v>
      </c>
      <c r="BM184" s="23" t="s">
        <v>706</v>
      </c>
    </row>
    <row r="185" s="1" customFormat="1">
      <c r="B185" s="45"/>
      <c r="C185" s="73"/>
      <c r="D185" s="234" t="s">
        <v>270</v>
      </c>
      <c r="E185" s="73"/>
      <c r="F185" s="276" t="s">
        <v>271</v>
      </c>
      <c r="G185" s="73"/>
      <c r="H185" s="73"/>
      <c r="I185" s="190"/>
      <c r="J185" s="73"/>
      <c r="K185" s="73"/>
      <c r="L185" s="71"/>
      <c r="M185" s="277"/>
      <c r="N185" s="46"/>
      <c r="O185" s="46"/>
      <c r="P185" s="46"/>
      <c r="Q185" s="46"/>
      <c r="R185" s="46"/>
      <c r="S185" s="46"/>
      <c r="T185" s="94"/>
      <c r="AT185" s="23" t="s">
        <v>270</v>
      </c>
      <c r="AU185" s="23" t="s">
        <v>78</v>
      </c>
    </row>
    <row r="186" s="1" customFormat="1" ht="25.5" customHeight="1">
      <c r="B186" s="45"/>
      <c r="C186" s="220" t="s">
        <v>321</v>
      </c>
      <c r="D186" s="220" t="s">
        <v>122</v>
      </c>
      <c r="E186" s="221" t="s">
        <v>707</v>
      </c>
      <c r="F186" s="222" t="s">
        <v>708</v>
      </c>
      <c r="G186" s="223" t="s">
        <v>260</v>
      </c>
      <c r="H186" s="224">
        <v>3</v>
      </c>
      <c r="I186" s="225"/>
      <c r="J186" s="226">
        <f>ROUND(I186*H186,2)</f>
        <v>0</v>
      </c>
      <c r="K186" s="222" t="s">
        <v>594</v>
      </c>
      <c r="L186" s="71"/>
      <c r="M186" s="227" t="s">
        <v>21</v>
      </c>
      <c r="N186" s="228" t="s">
        <v>40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127</v>
      </c>
      <c r="AT186" s="23" t="s">
        <v>122</v>
      </c>
      <c r="AU186" s="23" t="s">
        <v>78</v>
      </c>
      <c r="AY186" s="23" t="s">
        <v>120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74</v>
      </c>
      <c r="BK186" s="231">
        <f>ROUND(I186*H186,2)</f>
        <v>0</v>
      </c>
      <c r="BL186" s="23" t="s">
        <v>127</v>
      </c>
      <c r="BM186" s="23" t="s">
        <v>709</v>
      </c>
    </row>
    <row r="187" s="1" customFormat="1" ht="16.5" customHeight="1">
      <c r="B187" s="45"/>
      <c r="C187" s="266" t="s">
        <v>325</v>
      </c>
      <c r="D187" s="266" t="s">
        <v>226</v>
      </c>
      <c r="E187" s="267" t="s">
        <v>710</v>
      </c>
      <c r="F187" s="268" t="s">
        <v>711</v>
      </c>
      <c r="G187" s="269" t="s">
        <v>287</v>
      </c>
      <c r="H187" s="270">
        <v>1</v>
      </c>
      <c r="I187" s="271"/>
      <c r="J187" s="272">
        <f>ROUND(I187*H187,2)</f>
        <v>0</v>
      </c>
      <c r="K187" s="268" t="s">
        <v>21</v>
      </c>
      <c r="L187" s="273"/>
      <c r="M187" s="274" t="s">
        <v>21</v>
      </c>
      <c r="N187" s="275" t="s">
        <v>40</v>
      </c>
      <c r="O187" s="46"/>
      <c r="P187" s="229">
        <f>O187*H187</f>
        <v>0</v>
      </c>
      <c r="Q187" s="229">
        <v>0.00117</v>
      </c>
      <c r="R187" s="229">
        <f>Q187*H187</f>
        <v>0.00117</v>
      </c>
      <c r="S187" s="229">
        <v>0</v>
      </c>
      <c r="T187" s="230">
        <f>S187*H187</f>
        <v>0</v>
      </c>
      <c r="AR187" s="23" t="s">
        <v>164</v>
      </c>
      <c r="AT187" s="23" t="s">
        <v>226</v>
      </c>
      <c r="AU187" s="23" t="s">
        <v>78</v>
      </c>
      <c r="AY187" s="23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74</v>
      </c>
      <c r="BK187" s="231">
        <f>ROUND(I187*H187,2)</f>
        <v>0</v>
      </c>
      <c r="BL187" s="23" t="s">
        <v>127</v>
      </c>
      <c r="BM187" s="23" t="s">
        <v>712</v>
      </c>
    </row>
    <row r="188" s="1" customFormat="1">
      <c r="B188" s="45"/>
      <c r="C188" s="73"/>
      <c r="D188" s="234" t="s">
        <v>270</v>
      </c>
      <c r="E188" s="73"/>
      <c r="F188" s="276" t="s">
        <v>271</v>
      </c>
      <c r="G188" s="73"/>
      <c r="H188" s="73"/>
      <c r="I188" s="190"/>
      <c r="J188" s="73"/>
      <c r="K188" s="73"/>
      <c r="L188" s="71"/>
      <c r="M188" s="277"/>
      <c r="N188" s="46"/>
      <c r="O188" s="46"/>
      <c r="P188" s="46"/>
      <c r="Q188" s="46"/>
      <c r="R188" s="46"/>
      <c r="S188" s="46"/>
      <c r="T188" s="94"/>
      <c r="AT188" s="23" t="s">
        <v>270</v>
      </c>
      <c r="AU188" s="23" t="s">
        <v>78</v>
      </c>
    </row>
    <row r="189" s="1" customFormat="1" ht="16.5" customHeight="1">
      <c r="B189" s="45"/>
      <c r="C189" s="266" t="s">
        <v>329</v>
      </c>
      <c r="D189" s="266" t="s">
        <v>226</v>
      </c>
      <c r="E189" s="267" t="s">
        <v>713</v>
      </c>
      <c r="F189" s="268" t="s">
        <v>714</v>
      </c>
      <c r="G189" s="269" t="s">
        <v>287</v>
      </c>
      <c r="H189" s="270">
        <v>1</v>
      </c>
      <c r="I189" s="271"/>
      <c r="J189" s="272">
        <f>ROUND(I189*H189,2)</f>
        <v>0</v>
      </c>
      <c r="K189" s="268" t="s">
        <v>21</v>
      </c>
      <c r="L189" s="273"/>
      <c r="M189" s="274" t="s">
        <v>21</v>
      </c>
      <c r="N189" s="275" t="s">
        <v>40</v>
      </c>
      <c r="O189" s="46"/>
      <c r="P189" s="229">
        <f>O189*H189</f>
        <v>0</v>
      </c>
      <c r="Q189" s="229">
        <v>0.00068000000000000005</v>
      </c>
      <c r="R189" s="229">
        <f>Q189*H189</f>
        <v>0.00068000000000000005</v>
      </c>
      <c r="S189" s="229">
        <v>0</v>
      </c>
      <c r="T189" s="230">
        <f>S189*H189</f>
        <v>0</v>
      </c>
      <c r="AR189" s="23" t="s">
        <v>164</v>
      </c>
      <c r="AT189" s="23" t="s">
        <v>226</v>
      </c>
      <c r="AU189" s="23" t="s">
        <v>78</v>
      </c>
      <c r="AY189" s="23" t="s">
        <v>120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74</v>
      </c>
      <c r="BK189" s="231">
        <f>ROUND(I189*H189,2)</f>
        <v>0</v>
      </c>
      <c r="BL189" s="23" t="s">
        <v>127</v>
      </c>
      <c r="BM189" s="23" t="s">
        <v>715</v>
      </c>
    </row>
    <row r="190" s="1" customFormat="1">
      <c r="B190" s="45"/>
      <c r="C190" s="73"/>
      <c r="D190" s="234" t="s">
        <v>270</v>
      </c>
      <c r="E190" s="73"/>
      <c r="F190" s="276" t="s">
        <v>271</v>
      </c>
      <c r="G190" s="73"/>
      <c r="H190" s="73"/>
      <c r="I190" s="190"/>
      <c r="J190" s="73"/>
      <c r="K190" s="73"/>
      <c r="L190" s="71"/>
      <c r="M190" s="277"/>
      <c r="N190" s="46"/>
      <c r="O190" s="46"/>
      <c r="P190" s="46"/>
      <c r="Q190" s="46"/>
      <c r="R190" s="46"/>
      <c r="S190" s="46"/>
      <c r="T190" s="94"/>
      <c r="AT190" s="23" t="s">
        <v>270</v>
      </c>
      <c r="AU190" s="23" t="s">
        <v>78</v>
      </c>
    </row>
    <row r="191" s="1" customFormat="1" ht="16.5" customHeight="1">
      <c r="B191" s="45"/>
      <c r="C191" s="266" t="s">
        <v>333</v>
      </c>
      <c r="D191" s="266" t="s">
        <v>226</v>
      </c>
      <c r="E191" s="267" t="s">
        <v>716</v>
      </c>
      <c r="F191" s="268" t="s">
        <v>717</v>
      </c>
      <c r="G191" s="269" t="s">
        <v>260</v>
      </c>
      <c r="H191" s="270">
        <v>1</v>
      </c>
      <c r="I191" s="271"/>
      <c r="J191" s="272">
        <f>ROUND(I191*H191,2)</f>
        <v>0</v>
      </c>
      <c r="K191" s="268" t="s">
        <v>126</v>
      </c>
      <c r="L191" s="273"/>
      <c r="M191" s="274" t="s">
        <v>21</v>
      </c>
      <c r="N191" s="275" t="s">
        <v>40</v>
      </c>
      <c r="O191" s="46"/>
      <c r="P191" s="229">
        <f>O191*H191</f>
        <v>0</v>
      </c>
      <c r="Q191" s="229">
        <v>0.00069999999999999999</v>
      </c>
      <c r="R191" s="229">
        <f>Q191*H191</f>
        <v>0.00069999999999999999</v>
      </c>
      <c r="S191" s="229">
        <v>0</v>
      </c>
      <c r="T191" s="230">
        <f>S191*H191</f>
        <v>0</v>
      </c>
      <c r="AR191" s="23" t="s">
        <v>164</v>
      </c>
      <c r="AT191" s="23" t="s">
        <v>226</v>
      </c>
      <c r="AU191" s="23" t="s">
        <v>78</v>
      </c>
      <c r="AY191" s="23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74</v>
      </c>
      <c r="BK191" s="231">
        <f>ROUND(I191*H191,2)</f>
        <v>0</v>
      </c>
      <c r="BL191" s="23" t="s">
        <v>127</v>
      </c>
      <c r="BM191" s="23" t="s">
        <v>718</v>
      </c>
    </row>
    <row r="192" s="1" customFormat="1">
      <c r="B192" s="45"/>
      <c r="C192" s="73"/>
      <c r="D192" s="234" t="s">
        <v>270</v>
      </c>
      <c r="E192" s="73"/>
      <c r="F192" s="276" t="s">
        <v>271</v>
      </c>
      <c r="G192" s="73"/>
      <c r="H192" s="73"/>
      <c r="I192" s="190"/>
      <c r="J192" s="73"/>
      <c r="K192" s="73"/>
      <c r="L192" s="71"/>
      <c r="M192" s="277"/>
      <c r="N192" s="46"/>
      <c r="O192" s="46"/>
      <c r="P192" s="46"/>
      <c r="Q192" s="46"/>
      <c r="R192" s="46"/>
      <c r="S192" s="46"/>
      <c r="T192" s="94"/>
      <c r="AT192" s="23" t="s">
        <v>270</v>
      </c>
      <c r="AU192" s="23" t="s">
        <v>78</v>
      </c>
    </row>
    <row r="193" s="1" customFormat="1" ht="25.5" customHeight="1">
      <c r="B193" s="45"/>
      <c r="C193" s="220" t="s">
        <v>337</v>
      </c>
      <c r="D193" s="220" t="s">
        <v>122</v>
      </c>
      <c r="E193" s="221" t="s">
        <v>719</v>
      </c>
      <c r="F193" s="222" t="s">
        <v>720</v>
      </c>
      <c r="G193" s="223" t="s">
        <v>260</v>
      </c>
      <c r="H193" s="224">
        <v>12</v>
      </c>
      <c r="I193" s="225"/>
      <c r="J193" s="226">
        <f>ROUND(I193*H193,2)</f>
        <v>0</v>
      </c>
      <c r="K193" s="222" t="s">
        <v>126</v>
      </c>
      <c r="L193" s="71"/>
      <c r="M193" s="227" t="s">
        <v>21</v>
      </c>
      <c r="N193" s="228" t="s">
        <v>40</v>
      </c>
      <c r="O193" s="46"/>
      <c r="P193" s="229">
        <f>O193*H193</f>
        <v>0</v>
      </c>
      <c r="Q193" s="229">
        <v>1.0000000000000001E-05</v>
      </c>
      <c r="R193" s="229">
        <f>Q193*H193</f>
        <v>0.00012000000000000002</v>
      </c>
      <c r="S193" s="229">
        <v>0</v>
      </c>
      <c r="T193" s="230">
        <f>S193*H193</f>
        <v>0</v>
      </c>
      <c r="AR193" s="23" t="s">
        <v>127</v>
      </c>
      <c r="AT193" s="23" t="s">
        <v>122</v>
      </c>
      <c r="AU193" s="23" t="s">
        <v>78</v>
      </c>
      <c r="AY193" s="23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74</v>
      </c>
      <c r="BK193" s="231">
        <f>ROUND(I193*H193,2)</f>
        <v>0</v>
      </c>
      <c r="BL193" s="23" t="s">
        <v>127</v>
      </c>
      <c r="BM193" s="23" t="s">
        <v>721</v>
      </c>
    </row>
    <row r="194" s="1" customFormat="1" ht="16.5" customHeight="1">
      <c r="B194" s="45"/>
      <c r="C194" s="266" t="s">
        <v>341</v>
      </c>
      <c r="D194" s="266" t="s">
        <v>226</v>
      </c>
      <c r="E194" s="267" t="s">
        <v>722</v>
      </c>
      <c r="F194" s="268" t="s">
        <v>723</v>
      </c>
      <c r="G194" s="269" t="s">
        <v>287</v>
      </c>
      <c r="H194" s="270">
        <v>4</v>
      </c>
      <c r="I194" s="271"/>
      <c r="J194" s="272">
        <f>ROUND(I194*H194,2)</f>
        <v>0</v>
      </c>
      <c r="K194" s="268" t="s">
        <v>21</v>
      </c>
      <c r="L194" s="273"/>
      <c r="M194" s="274" t="s">
        <v>21</v>
      </c>
      <c r="N194" s="275" t="s">
        <v>40</v>
      </c>
      <c r="O194" s="46"/>
      <c r="P194" s="229">
        <f>O194*H194</f>
        <v>0</v>
      </c>
      <c r="Q194" s="229">
        <v>0.00097000000000000005</v>
      </c>
      <c r="R194" s="229">
        <f>Q194*H194</f>
        <v>0.0038800000000000002</v>
      </c>
      <c r="S194" s="229">
        <v>0</v>
      </c>
      <c r="T194" s="230">
        <f>S194*H194</f>
        <v>0</v>
      </c>
      <c r="AR194" s="23" t="s">
        <v>164</v>
      </c>
      <c r="AT194" s="23" t="s">
        <v>226</v>
      </c>
      <c r="AU194" s="23" t="s">
        <v>78</v>
      </c>
      <c r="AY194" s="23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74</v>
      </c>
      <c r="BK194" s="231">
        <f>ROUND(I194*H194,2)</f>
        <v>0</v>
      </c>
      <c r="BL194" s="23" t="s">
        <v>127</v>
      </c>
      <c r="BM194" s="23" t="s">
        <v>724</v>
      </c>
    </row>
    <row r="195" s="1" customFormat="1">
      <c r="B195" s="45"/>
      <c r="C195" s="73"/>
      <c r="D195" s="234" t="s">
        <v>270</v>
      </c>
      <c r="E195" s="73"/>
      <c r="F195" s="276" t="s">
        <v>271</v>
      </c>
      <c r="G195" s="73"/>
      <c r="H195" s="73"/>
      <c r="I195" s="190"/>
      <c r="J195" s="73"/>
      <c r="K195" s="73"/>
      <c r="L195" s="71"/>
      <c r="M195" s="277"/>
      <c r="N195" s="46"/>
      <c r="O195" s="46"/>
      <c r="P195" s="46"/>
      <c r="Q195" s="46"/>
      <c r="R195" s="46"/>
      <c r="S195" s="46"/>
      <c r="T195" s="94"/>
      <c r="AT195" s="23" t="s">
        <v>270</v>
      </c>
      <c r="AU195" s="23" t="s">
        <v>78</v>
      </c>
    </row>
    <row r="196" s="1" customFormat="1" ht="16.5" customHeight="1">
      <c r="B196" s="45"/>
      <c r="C196" s="266" t="s">
        <v>345</v>
      </c>
      <c r="D196" s="266" t="s">
        <v>226</v>
      </c>
      <c r="E196" s="267" t="s">
        <v>725</v>
      </c>
      <c r="F196" s="268" t="s">
        <v>726</v>
      </c>
      <c r="G196" s="269" t="s">
        <v>287</v>
      </c>
      <c r="H196" s="270">
        <v>4</v>
      </c>
      <c r="I196" s="271"/>
      <c r="J196" s="272">
        <f>ROUND(I196*H196,2)</f>
        <v>0</v>
      </c>
      <c r="K196" s="268" t="s">
        <v>21</v>
      </c>
      <c r="L196" s="273"/>
      <c r="M196" s="274" t="s">
        <v>21</v>
      </c>
      <c r="N196" s="275" t="s">
        <v>40</v>
      </c>
      <c r="O196" s="46"/>
      <c r="P196" s="229">
        <f>O196*H196</f>
        <v>0</v>
      </c>
      <c r="Q196" s="229">
        <v>0.0016000000000000001</v>
      </c>
      <c r="R196" s="229">
        <f>Q196*H196</f>
        <v>0.0064000000000000003</v>
      </c>
      <c r="S196" s="229">
        <v>0</v>
      </c>
      <c r="T196" s="230">
        <f>S196*H196</f>
        <v>0</v>
      </c>
      <c r="AR196" s="23" t="s">
        <v>164</v>
      </c>
      <c r="AT196" s="23" t="s">
        <v>226</v>
      </c>
      <c r="AU196" s="23" t="s">
        <v>78</v>
      </c>
      <c r="AY196" s="23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74</v>
      </c>
      <c r="BK196" s="231">
        <f>ROUND(I196*H196,2)</f>
        <v>0</v>
      </c>
      <c r="BL196" s="23" t="s">
        <v>127</v>
      </c>
      <c r="BM196" s="23" t="s">
        <v>727</v>
      </c>
    </row>
    <row r="197" s="1" customFormat="1">
      <c r="B197" s="45"/>
      <c r="C197" s="73"/>
      <c r="D197" s="234" t="s">
        <v>270</v>
      </c>
      <c r="E197" s="73"/>
      <c r="F197" s="276" t="s">
        <v>271</v>
      </c>
      <c r="G197" s="73"/>
      <c r="H197" s="73"/>
      <c r="I197" s="190"/>
      <c r="J197" s="73"/>
      <c r="K197" s="73"/>
      <c r="L197" s="71"/>
      <c r="M197" s="277"/>
      <c r="N197" s="46"/>
      <c r="O197" s="46"/>
      <c r="P197" s="46"/>
      <c r="Q197" s="46"/>
      <c r="R197" s="46"/>
      <c r="S197" s="46"/>
      <c r="T197" s="94"/>
      <c r="AT197" s="23" t="s">
        <v>270</v>
      </c>
      <c r="AU197" s="23" t="s">
        <v>78</v>
      </c>
    </row>
    <row r="198" s="1" customFormat="1" ht="16.5" customHeight="1">
      <c r="B198" s="45"/>
      <c r="C198" s="266" t="s">
        <v>349</v>
      </c>
      <c r="D198" s="266" t="s">
        <v>226</v>
      </c>
      <c r="E198" s="267" t="s">
        <v>728</v>
      </c>
      <c r="F198" s="268" t="s">
        <v>729</v>
      </c>
      <c r="G198" s="269" t="s">
        <v>260</v>
      </c>
      <c r="H198" s="270">
        <v>4</v>
      </c>
      <c r="I198" s="271"/>
      <c r="J198" s="272">
        <f>ROUND(I198*H198,2)</f>
        <v>0</v>
      </c>
      <c r="K198" s="268" t="s">
        <v>126</v>
      </c>
      <c r="L198" s="273"/>
      <c r="M198" s="274" t="s">
        <v>21</v>
      </c>
      <c r="N198" s="275" t="s">
        <v>40</v>
      </c>
      <c r="O198" s="46"/>
      <c r="P198" s="229">
        <f>O198*H198</f>
        <v>0</v>
      </c>
      <c r="Q198" s="229">
        <v>0.00089999999999999998</v>
      </c>
      <c r="R198" s="229">
        <f>Q198*H198</f>
        <v>0.0035999999999999999</v>
      </c>
      <c r="S198" s="229">
        <v>0</v>
      </c>
      <c r="T198" s="230">
        <f>S198*H198</f>
        <v>0</v>
      </c>
      <c r="AR198" s="23" t="s">
        <v>164</v>
      </c>
      <c r="AT198" s="23" t="s">
        <v>226</v>
      </c>
      <c r="AU198" s="23" t="s">
        <v>78</v>
      </c>
      <c r="AY198" s="23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74</v>
      </c>
      <c r="BK198" s="231">
        <f>ROUND(I198*H198,2)</f>
        <v>0</v>
      </c>
      <c r="BL198" s="23" t="s">
        <v>127</v>
      </c>
      <c r="BM198" s="23" t="s">
        <v>730</v>
      </c>
    </row>
    <row r="199" s="1" customFormat="1">
      <c r="B199" s="45"/>
      <c r="C199" s="73"/>
      <c r="D199" s="234" t="s">
        <v>270</v>
      </c>
      <c r="E199" s="73"/>
      <c r="F199" s="276" t="s">
        <v>271</v>
      </c>
      <c r="G199" s="73"/>
      <c r="H199" s="73"/>
      <c r="I199" s="190"/>
      <c r="J199" s="73"/>
      <c r="K199" s="73"/>
      <c r="L199" s="71"/>
      <c r="M199" s="277"/>
      <c r="N199" s="46"/>
      <c r="O199" s="46"/>
      <c r="P199" s="46"/>
      <c r="Q199" s="46"/>
      <c r="R199" s="46"/>
      <c r="S199" s="46"/>
      <c r="T199" s="94"/>
      <c r="AT199" s="23" t="s">
        <v>270</v>
      </c>
      <c r="AU199" s="23" t="s">
        <v>78</v>
      </c>
    </row>
    <row r="200" s="1" customFormat="1" ht="38.25" customHeight="1">
      <c r="B200" s="45"/>
      <c r="C200" s="220" t="s">
        <v>353</v>
      </c>
      <c r="D200" s="220" t="s">
        <v>122</v>
      </c>
      <c r="E200" s="221" t="s">
        <v>731</v>
      </c>
      <c r="F200" s="222" t="s">
        <v>732</v>
      </c>
      <c r="G200" s="223" t="s">
        <v>260</v>
      </c>
      <c r="H200" s="224">
        <v>3</v>
      </c>
      <c r="I200" s="225"/>
      <c r="J200" s="226">
        <f>ROUND(I200*H200,2)</f>
        <v>0</v>
      </c>
      <c r="K200" s="222" t="s">
        <v>21</v>
      </c>
      <c r="L200" s="71"/>
      <c r="M200" s="227" t="s">
        <v>21</v>
      </c>
      <c r="N200" s="228" t="s">
        <v>40</v>
      </c>
      <c r="O200" s="46"/>
      <c r="P200" s="229">
        <f>O200*H200</f>
        <v>0</v>
      </c>
      <c r="Q200" s="229">
        <v>1.6857899999999999</v>
      </c>
      <c r="R200" s="229">
        <f>Q200*H200</f>
        <v>5.0573699999999997</v>
      </c>
      <c r="S200" s="229">
        <v>0</v>
      </c>
      <c r="T200" s="230">
        <f>S200*H200</f>
        <v>0</v>
      </c>
      <c r="AR200" s="23" t="s">
        <v>127</v>
      </c>
      <c r="AT200" s="23" t="s">
        <v>122</v>
      </c>
      <c r="AU200" s="23" t="s">
        <v>78</v>
      </c>
      <c r="AY200" s="23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74</v>
      </c>
      <c r="BK200" s="231">
        <f>ROUND(I200*H200,2)</f>
        <v>0</v>
      </c>
      <c r="BL200" s="23" t="s">
        <v>127</v>
      </c>
      <c r="BM200" s="23" t="s">
        <v>733</v>
      </c>
    </row>
    <row r="201" s="1" customFormat="1" ht="25.5" customHeight="1">
      <c r="B201" s="45"/>
      <c r="C201" s="220" t="s">
        <v>357</v>
      </c>
      <c r="D201" s="220" t="s">
        <v>122</v>
      </c>
      <c r="E201" s="221" t="s">
        <v>734</v>
      </c>
      <c r="F201" s="222" t="s">
        <v>735</v>
      </c>
      <c r="G201" s="223" t="s">
        <v>260</v>
      </c>
      <c r="H201" s="224">
        <v>3</v>
      </c>
      <c r="I201" s="225"/>
      <c r="J201" s="226">
        <f>ROUND(I201*H201,2)</f>
        <v>0</v>
      </c>
      <c r="K201" s="222" t="s">
        <v>21</v>
      </c>
      <c r="L201" s="71"/>
      <c r="M201" s="227" t="s">
        <v>21</v>
      </c>
      <c r="N201" s="228" t="s">
        <v>40</v>
      </c>
      <c r="O201" s="46"/>
      <c r="P201" s="229">
        <f>O201*H201</f>
        <v>0</v>
      </c>
      <c r="Q201" s="229">
        <v>2.1167600000000002</v>
      </c>
      <c r="R201" s="229">
        <f>Q201*H201</f>
        <v>6.3502800000000006</v>
      </c>
      <c r="S201" s="229">
        <v>0</v>
      </c>
      <c r="T201" s="230">
        <f>S201*H201</f>
        <v>0</v>
      </c>
      <c r="AR201" s="23" t="s">
        <v>127</v>
      </c>
      <c r="AT201" s="23" t="s">
        <v>122</v>
      </c>
      <c r="AU201" s="23" t="s">
        <v>78</v>
      </c>
      <c r="AY201" s="23" t="s">
        <v>120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74</v>
      </c>
      <c r="BK201" s="231">
        <f>ROUND(I201*H201,2)</f>
        <v>0</v>
      </c>
      <c r="BL201" s="23" t="s">
        <v>127</v>
      </c>
      <c r="BM201" s="23" t="s">
        <v>736</v>
      </c>
    </row>
    <row r="202" s="1" customFormat="1" ht="16.5" customHeight="1">
      <c r="B202" s="45"/>
      <c r="C202" s="266" t="s">
        <v>361</v>
      </c>
      <c r="D202" s="266" t="s">
        <v>226</v>
      </c>
      <c r="E202" s="267" t="s">
        <v>737</v>
      </c>
      <c r="F202" s="268" t="s">
        <v>738</v>
      </c>
      <c r="G202" s="269" t="s">
        <v>260</v>
      </c>
      <c r="H202" s="270">
        <v>1</v>
      </c>
      <c r="I202" s="271"/>
      <c r="J202" s="272">
        <f>ROUND(I202*H202,2)</f>
        <v>0</v>
      </c>
      <c r="K202" s="268" t="s">
        <v>21</v>
      </c>
      <c r="L202" s="273"/>
      <c r="M202" s="274" t="s">
        <v>21</v>
      </c>
      <c r="N202" s="275" t="s">
        <v>40</v>
      </c>
      <c r="O202" s="46"/>
      <c r="P202" s="229">
        <f>O202*H202</f>
        <v>0</v>
      </c>
      <c r="Q202" s="229">
        <v>0.068000000000000005</v>
      </c>
      <c r="R202" s="229">
        <f>Q202*H202</f>
        <v>0.068000000000000005</v>
      </c>
      <c r="S202" s="229">
        <v>0</v>
      </c>
      <c r="T202" s="230">
        <f>S202*H202</f>
        <v>0</v>
      </c>
      <c r="AR202" s="23" t="s">
        <v>164</v>
      </c>
      <c r="AT202" s="23" t="s">
        <v>226</v>
      </c>
      <c r="AU202" s="23" t="s">
        <v>78</v>
      </c>
      <c r="AY202" s="23" t="s">
        <v>120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74</v>
      </c>
      <c r="BK202" s="231">
        <f>ROUND(I202*H202,2)</f>
        <v>0</v>
      </c>
      <c r="BL202" s="23" t="s">
        <v>127</v>
      </c>
      <c r="BM202" s="23" t="s">
        <v>739</v>
      </c>
    </row>
    <row r="203" s="1" customFormat="1">
      <c r="B203" s="45"/>
      <c r="C203" s="73"/>
      <c r="D203" s="234" t="s">
        <v>270</v>
      </c>
      <c r="E203" s="73"/>
      <c r="F203" s="276" t="s">
        <v>271</v>
      </c>
      <c r="G203" s="73"/>
      <c r="H203" s="73"/>
      <c r="I203" s="190"/>
      <c r="J203" s="73"/>
      <c r="K203" s="73"/>
      <c r="L203" s="71"/>
      <c r="M203" s="277"/>
      <c r="N203" s="46"/>
      <c r="O203" s="46"/>
      <c r="P203" s="46"/>
      <c r="Q203" s="46"/>
      <c r="R203" s="46"/>
      <c r="S203" s="46"/>
      <c r="T203" s="94"/>
      <c r="AT203" s="23" t="s">
        <v>270</v>
      </c>
      <c r="AU203" s="23" t="s">
        <v>78</v>
      </c>
    </row>
    <row r="204" s="1" customFormat="1" ht="16.5" customHeight="1">
      <c r="B204" s="45"/>
      <c r="C204" s="266" t="s">
        <v>365</v>
      </c>
      <c r="D204" s="266" t="s">
        <v>226</v>
      </c>
      <c r="E204" s="267" t="s">
        <v>740</v>
      </c>
      <c r="F204" s="268" t="s">
        <v>741</v>
      </c>
      <c r="G204" s="269" t="s">
        <v>260</v>
      </c>
      <c r="H204" s="270">
        <v>8</v>
      </c>
      <c r="I204" s="271"/>
      <c r="J204" s="272">
        <f>ROUND(I204*H204,2)</f>
        <v>0</v>
      </c>
      <c r="K204" s="268" t="s">
        <v>21</v>
      </c>
      <c r="L204" s="273"/>
      <c r="M204" s="274" t="s">
        <v>21</v>
      </c>
      <c r="N204" s="275" t="s">
        <v>40</v>
      </c>
      <c r="O204" s="46"/>
      <c r="P204" s="229">
        <f>O204*H204</f>
        <v>0</v>
      </c>
      <c r="Q204" s="229">
        <v>0.053999999999999999</v>
      </c>
      <c r="R204" s="229">
        <f>Q204*H204</f>
        <v>0.432</v>
      </c>
      <c r="S204" s="229">
        <v>0</v>
      </c>
      <c r="T204" s="230">
        <f>S204*H204</f>
        <v>0</v>
      </c>
      <c r="AR204" s="23" t="s">
        <v>164</v>
      </c>
      <c r="AT204" s="23" t="s">
        <v>226</v>
      </c>
      <c r="AU204" s="23" t="s">
        <v>78</v>
      </c>
      <c r="AY204" s="23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74</v>
      </c>
      <c r="BK204" s="231">
        <f>ROUND(I204*H204,2)</f>
        <v>0</v>
      </c>
      <c r="BL204" s="23" t="s">
        <v>127</v>
      </c>
      <c r="BM204" s="23" t="s">
        <v>742</v>
      </c>
    </row>
    <row r="205" s="1" customFormat="1">
      <c r="B205" s="45"/>
      <c r="C205" s="73"/>
      <c r="D205" s="234" t="s">
        <v>270</v>
      </c>
      <c r="E205" s="73"/>
      <c r="F205" s="276" t="s">
        <v>271</v>
      </c>
      <c r="G205" s="73"/>
      <c r="H205" s="73"/>
      <c r="I205" s="190"/>
      <c r="J205" s="73"/>
      <c r="K205" s="73"/>
      <c r="L205" s="71"/>
      <c r="M205" s="277"/>
      <c r="N205" s="46"/>
      <c r="O205" s="46"/>
      <c r="P205" s="46"/>
      <c r="Q205" s="46"/>
      <c r="R205" s="46"/>
      <c r="S205" s="46"/>
      <c r="T205" s="94"/>
      <c r="AT205" s="23" t="s">
        <v>270</v>
      </c>
      <c r="AU205" s="23" t="s">
        <v>78</v>
      </c>
    </row>
    <row r="206" s="1" customFormat="1" ht="16.5" customHeight="1">
      <c r="B206" s="45"/>
      <c r="C206" s="266" t="s">
        <v>369</v>
      </c>
      <c r="D206" s="266" t="s">
        <v>226</v>
      </c>
      <c r="E206" s="267" t="s">
        <v>743</v>
      </c>
      <c r="F206" s="268" t="s">
        <v>744</v>
      </c>
      <c r="G206" s="269" t="s">
        <v>260</v>
      </c>
      <c r="H206" s="270">
        <v>4</v>
      </c>
      <c r="I206" s="271"/>
      <c r="J206" s="272">
        <f>ROUND(I206*H206,2)</f>
        <v>0</v>
      </c>
      <c r="K206" s="268" t="s">
        <v>126</v>
      </c>
      <c r="L206" s="273"/>
      <c r="M206" s="274" t="s">
        <v>21</v>
      </c>
      <c r="N206" s="275" t="s">
        <v>40</v>
      </c>
      <c r="O206" s="46"/>
      <c r="P206" s="229">
        <f>O206*H206</f>
        <v>0</v>
      </c>
      <c r="Q206" s="229">
        <v>0.053999999999999999</v>
      </c>
      <c r="R206" s="229">
        <f>Q206*H206</f>
        <v>0.216</v>
      </c>
      <c r="S206" s="229">
        <v>0</v>
      </c>
      <c r="T206" s="230">
        <f>S206*H206</f>
        <v>0</v>
      </c>
      <c r="AR206" s="23" t="s">
        <v>164</v>
      </c>
      <c r="AT206" s="23" t="s">
        <v>226</v>
      </c>
      <c r="AU206" s="23" t="s">
        <v>78</v>
      </c>
      <c r="AY206" s="23" t="s">
        <v>120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74</v>
      </c>
      <c r="BK206" s="231">
        <f>ROUND(I206*H206,2)</f>
        <v>0</v>
      </c>
      <c r="BL206" s="23" t="s">
        <v>127</v>
      </c>
      <c r="BM206" s="23" t="s">
        <v>745</v>
      </c>
    </row>
    <row r="207" s="1" customFormat="1">
      <c r="B207" s="45"/>
      <c r="C207" s="73"/>
      <c r="D207" s="234" t="s">
        <v>270</v>
      </c>
      <c r="E207" s="73"/>
      <c r="F207" s="276" t="s">
        <v>271</v>
      </c>
      <c r="G207" s="73"/>
      <c r="H207" s="73"/>
      <c r="I207" s="190"/>
      <c r="J207" s="73"/>
      <c r="K207" s="73"/>
      <c r="L207" s="71"/>
      <c r="M207" s="277"/>
      <c r="N207" s="46"/>
      <c r="O207" s="46"/>
      <c r="P207" s="46"/>
      <c r="Q207" s="46"/>
      <c r="R207" s="46"/>
      <c r="S207" s="46"/>
      <c r="T207" s="94"/>
      <c r="AT207" s="23" t="s">
        <v>270</v>
      </c>
      <c r="AU207" s="23" t="s">
        <v>78</v>
      </c>
    </row>
    <row r="208" s="1" customFormat="1" ht="16.5" customHeight="1">
      <c r="B208" s="45"/>
      <c r="C208" s="266" t="s">
        <v>373</v>
      </c>
      <c r="D208" s="266" t="s">
        <v>226</v>
      </c>
      <c r="E208" s="267" t="s">
        <v>746</v>
      </c>
      <c r="F208" s="268" t="s">
        <v>747</v>
      </c>
      <c r="G208" s="269" t="s">
        <v>260</v>
      </c>
      <c r="H208" s="270">
        <v>2</v>
      </c>
      <c r="I208" s="271"/>
      <c r="J208" s="272">
        <f>ROUND(I208*H208,2)</f>
        <v>0</v>
      </c>
      <c r="K208" s="268" t="s">
        <v>594</v>
      </c>
      <c r="L208" s="273"/>
      <c r="M208" s="274" t="s">
        <v>21</v>
      </c>
      <c r="N208" s="275" t="s">
        <v>40</v>
      </c>
      <c r="O208" s="46"/>
      <c r="P208" s="229">
        <f>O208*H208</f>
        <v>0</v>
      </c>
      <c r="Q208" s="229">
        <v>0.58499999999999996</v>
      </c>
      <c r="R208" s="229">
        <f>Q208*H208</f>
        <v>1.1699999999999999</v>
      </c>
      <c r="S208" s="229">
        <v>0</v>
      </c>
      <c r="T208" s="230">
        <f>S208*H208</f>
        <v>0</v>
      </c>
      <c r="AR208" s="23" t="s">
        <v>164</v>
      </c>
      <c r="AT208" s="23" t="s">
        <v>226</v>
      </c>
      <c r="AU208" s="23" t="s">
        <v>78</v>
      </c>
      <c r="AY208" s="23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74</v>
      </c>
      <c r="BK208" s="231">
        <f>ROUND(I208*H208,2)</f>
        <v>0</v>
      </c>
      <c r="BL208" s="23" t="s">
        <v>127</v>
      </c>
      <c r="BM208" s="23" t="s">
        <v>748</v>
      </c>
    </row>
    <row r="209" s="1" customFormat="1">
      <c r="B209" s="45"/>
      <c r="C209" s="73"/>
      <c r="D209" s="234" t="s">
        <v>270</v>
      </c>
      <c r="E209" s="73"/>
      <c r="F209" s="276" t="s">
        <v>271</v>
      </c>
      <c r="G209" s="73"/>
      <c r="H209" s="73"/>
      <c r="I209" s="190"/>
      <c r="J209" s="73"/>
      <c r="K209" s="73"/>
      <c r="L209" s="71"/>
      <c r="M209" s="277"/>
      <c r="N209" s="46"/>
      <c r="O209" s="46"/>
      <c r="P209" s="46"/>
      <c r="Q209" s="46"/>
      <c r="R209" s="46"/>
      <c r="S209" s="46"/>
      <c r="T209" s="94"/>
      <c r="AT209" s="23" t="s">
        <v>270</v>
      </c>
      <c r="AU209" s="23" t="s">
        <v>78</v>
      </c>
    </row>
    <row r="210" s="1" customFormat="1" ht="16.5" customHeight="1">
      <c r="B210" s="45"/>
      <c r="C210" s="266" t="s">
        <v>377</v>
      </c>
      <c r="D210" s="266" t="s">
        <v>226</v>
      </c>
      <c r="E210" s="267" t="s">
        <v>749</v>
      </c>
      <c r="F210" s="268" t="s">
        <v>750</v>
      </c>
      <c r="G210" s="269" t="s">
        <v>260</v>
      </c>
      <c r="H210" s="270">
        <v>4</v>
      </c>
      <c r="I210" s="271"/>
      <c r="J210" s="272">
        <f>ROUND(I210*H210,2)</f>
        <v>0</v>
      </c>
      <c r="K210" s="268" t="s">
        <v>126</v>
      </c>
      <c r="L210" s="273"/>
      <c r="M210" s="274" t="s">
        <v>21</v>
      </c>
      <c r="N210" s="275" t="s">
        <v>40</v>
      </c>
      <c r="O210" s="46"/>
      <c r="P210" s="229">
        <f>O210*H210</f>
        <v>0</v>
      </c>
      <c r="Q210" s="229">
        <v>0.44900000000000001</v>
      </c>
      <c r="R210" s="229">
        <f>Q210*H210</f>
        <v>1.796</v>
      </c>
      <c r="S210" s="229">
        <v>0</v>
      </c>
      <c r="T210" s="230">
        <f>S210*H210</f>
        <v>0</v>
      </c>
      <c r="AR210" s="23" t="s">
        <v>164</v>
      </c>
      <c r="AT210" s="23" t="s">
        <v>226</v>
      </c>
      <c r="AU210" s="23" t="s">
        <v>78</v>
      </c>
      <c r="AY210" s="23" t="s">
        <v>120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74</v>
      </c>
      <c r="BK210" s="231">
        <f>ROUND(I210*H210,2)</f>
        <v>0</v>
      </c>
      <c r="BL210" s="23" t="s">
        <v>127</v>
      </c>
      <c r="BM210" s="23" t="s">
        <v>751</v>
      </c>
    </row>
    <row r="211" s="1" customFormat="1">
      <c r="B211" s="45"/>
      <c r="C211" s="73"/>
      <c r="D211" s="234" t="s">
        <v>270</v>
      </c>
      <c r="E211" s="73"/>
      <c r="F211" s="276" t="s">
        <v>271</v>
      </c>
      <c r="G211" s="73"/>
      <c r="H211" s="73"/>
      <c r="I211" s="190"/>
      <c r="J211" s="73"/>
      <c r="K211" s="73"/>
      <c r="L211" s="71"/>
      <c r="M211" s="277"/>
      <c r="N211" s="46"/>
      <c r="O211" s="46"/>
      <c r="P211" s="46"/>
      <c r="Q211" s="46"/>
      <c r="R211" s="46"/>
      <c r="S211" s="46"/>
      <c r="T211" s="94"/>
      <c r="AT211" s="23" t="s">
        <v>270</v>
      </c>
      <c r="AU211" s="23" t="s">
        <v>78</v>
      </c>
    </row>
    <row r="212" s="1" customFormat="1" ht="16.5" customHeight="1">
      <c r="B212" s="45"/>
      <c r="C212" s="266" t="s">
        <v>381</v>
      </c>
      <c r="D212" s="266" t="s">
        <v>226</v>
      </c>
      <c r="E212" s="267" t="s">
        <v>752</v>
      </c>
      <c r="F212" s="268" t="s">
        <v>753</v>
      </c>
      <c r="G212" s="269" t="s">
        <v>260</v>
      </c>
      <c r="H212" s="270">
        <v>2</v>
      </c>
      <c r="I212" s="271"/>
      <c r="J212" s="272">
        <f>ROUND(I212*H212,2)</f>
        <v>0</v>
      </c>
      <c r="K212" s="268" t="s">
        <v>594</v>
      </c>
      <c r="L212" s="273"/>
      <c r="M212" s="274" t="s">
        <v>21</v>
      </c>
      <c r="N212" s="275" t="s">
        <v>40</v>
      </c>
      <c r="O212" s="46"/>
      <c r="P212" s="229">
        <f>O212*H212</f>
        <v>0</v>
      </c>
      <c r="Q212" s="229">
        <v>0.25</v>
      </c>
      <c r="R212" s="229">
        <f>Q212*H212</f>
        <v>0.5</v>
      </c>
      <c r="S212" s="229">
        <v>0</v>
      </c>
      <c r="T212" s="230">
        <f>S212*H212</f>
        <v>0</v>
      </c>
      <c r="AR212" s="23" t="s">
        <v>164</v>
      </c>
      <c r="AT212" s="23" t="s">
        <v>226</v>
      </c>
      <c r="AU212" s="23" t="s">
        <v>78</v>
      </c>
      <c r="AY212" s="23" t="s">
        <v>120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74</v>
      </c>
      <c r="BK212" s="231">
        <f>ROUND(I212*H212,2)</f>
        <v>0</v>
      </c>
      <c r="BL212" s="23" t="s">
        <v>127</v>
      </c>
      <c r="BM212" s="23" t="s">
        <v>754</v>
      </c>
    </row>
    <row r="213" s="1" customFormat="1">
      <c r="B213" s="45"/>
      <c r="C213" s="73"/>
      <c r="D213" s="234" t="s">
        <v>270</v>
      </c>
      <c r="E213" s="73"/>
      <c r="F213" s="276" t="s">
        <v>271</v>
      </c>
      <c r="G213" s="73"/>
      <c r="H213" s="73"/>
      <c r="I213" s="190"/>
      <c r="J213" s="73"/>
      <c r="K213" s="73"/>
      <c r="L213" s="71"/>
      <c r="M213" s="277"/>
      <c r="N213" s="46"/>
      <c r="O213" s="46"/>
      <c r="P213" s="46"/>
      <c r="Q213" s="46"/>
      <c r="R213" s="46"/>
      <c r="S213" s="46"/>
      <c r="T213" s="94"/>
      <c r="AT213" s="23" t="s">
        <v>270</v>
      </c>
      <c r="AU213" s="23" t="s">
        <v>78</v>
      </c>
    </row>
    <row r="214" s="1" customFormat="1" ht="16.5" customHeight="1">
      <c r="B214" s="45"/>
      <c r="C214" s="266" t="s">
        <v>385</v>
      </c>
      <c r="D214" s="266" t="s">
        <v>226</v>
      </c>
      <c r="E214" s="267" t="s">
        <v>755</v>
      </c>
      <c r="F214" s="268" t="s">
        <v>756</v>
      </c>
      <c r="G214" s="269" t="s">
        <v>260</v>
      </c>
      <c r="H214" s="270">
        <v>1</v>
      </c>
      <c r="I214" s="271"/>
      <c r="J214" s="272">
        <f>ROUND(I214*H214,2)</f>
        <v>0</v>
      </c>
      <c r="K214" s="268" t="s">
        <v>594</v>
      </c>
      <c r="L214" s="273"/>
      <c r="M214" s="274" t="s">
        <v>21</v>
      </c>
      <c r="N214" s="275" t="s">
        <v>40</v>
      </c>
      <c r="O214" s="46"/>
      <c r="P214" s="229">
        <f>O214*H214</f>
        <v>0</v>
      </c>
      <c r="Q214" s="229">
        <v>0.5</v>
      </c>
      <c r="R214" s="229">
        <f>Q214*H214</f>
        <v>0.5</v>
      </c>
      <c r="S214" s="229">
        <v>0</v>
      </c>
      <c r="T214" s="230">
        <f>S214*H214</f>
        <v>0</v>
      </c>
      <c r="AR214" s="23" t="s">
        <v>164</v>
      </c>
      <c r="AT214" s="23" t="s">
        <v>226</v>
      </c>
      <c r="AU214" s="23" t="s">
        <v>78</v>
      </c>
      <c r="AY214" s="23" t="s">
        <v>120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74</v>
      </c>
      <c r="BK214" s="231">
        <f>ROUND(I214*H214,2)</f>
        <v>0</v>
      </c>
      <c r="BL214" s="23" t="s">
        <v>127</v>
      </c>
      <c r="BM214" s="23" t="s">
        <v>757</v>
      </c>
    </row>
    <row r="215" s="1" customFormat="1">
      <c r="B215" s="45"/>
      <c r="C215" s="73"/>
      <c r="D215" s="234" t="s">
        <v>270</v>
      </c>
      <c r="E215" s="73"/>
      <c r="F215" s="276" t="s">
        <v>271</v>
      </c>
      <c r="G215" s="73"/>
      <c r="H215" s="73"/>
      <c r="I215" s="190"/>
      <c r="J215" s="73"/>
      <c r="K215" s="73"/>
      <c r="L215" s="71"/>
      <c r="M215" s="277"/>
      <c r="N215" s="46"/>
      <c r="O215" s="46"/>
      <c r="P215" s="46"/>
      <c r="Q215" s="46"/>
      <c r="R215" s="46"/>
      <c r="S215" s="46"/>
      <c r="T215" s="94"/>
      <c r="AT215" s="23" t="s">
        <v>270</v>
      </c>
      <c r="AU215" s="23" t="s">
        <v>78</v>
      </c>
    </row>
    <row r="216" s="1" customFormat="1" ht="25.5" customHeight="1">
      <c r="B216" s="45"/>
      <c r="C216" s="266" t="s">
        <v>389</v>
      </c>
      <c r="D216" s="266" t="s">
        <v>226</v>
      </c>
      <c r="E216" s="267" t="s">
        <v>758</v>
      </c>
      <c r="F216" s="268" t="s">
        <v>759</v>
      </c>
      <c r="G216" s="269" t="s">
        <v>260</v>
      </c>
      <c r="H216" s="270">
        <v>3</v>
      </c>
      <c r="I216" s="271"/>
      <c r="J216" s="272">
        <f>ROUND(I216*H216,2)</f>
        <v>0</v>
      </c>
      <c r="K216" s="268" t="s">
        <v>126</v>
      </c>
      <c r="L216" s="273"/>
      <c r="M216" s="274" t="s">
        <v>21</v>
      </c>
      <c r="N216" s="275" t="s">
        <v>40</v>
      </c>
      <c r="O216" s="46"/>
      <c r="P216" s="229">
        <f>O216*H216</f>
        <v>0</v>
      </c>
      <c r="Q216" s="229">
        <v>1.8700000000000001</v>
      </c>
      <c r="R216" s="229">
        <f>Q216*H216</f>
        <v>5.6100000000000003</v>
      </c>
      <c r="S216" s="229">
        <v>0</v>
      </c>
      <c r="T216" s="230">
        <f>S216*H216</f>
        <v>0</v>
      </c>
      <c r="AR216" s="23" t="s">
        <v>164</v>
      </c>
      <c r="AT216" s="23" t="s">
        <v>226</v>
      </c>
      <c r="AU216" s="23" t="s">
        <v>78</v>
      </c>
      <c r="AY216" s="23" t="s">
        <v>120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74</v>
      </c>
      <c r="BK216" s="231">
        <f>ROUND(I216*H216,2)</f>
        <v>0</v>
      </c>
      <c r="BL216" s="23" t="s">
        <v>127</v>
      </c>
      <c r="BM216" s="23" t="s">
        <v>760</v>
      </c>
    </row>
    <row r="217" s="1" customFormat="1">
      <c r="B217" s="45"/>
      <c r="C217" s="73"/>
      <c r="D217" s="234" t="s">
        <v>270</v>
      </c>
      <c r="E217" s="73"/>
      <c r="F217" s="276" t="s">
        <v>271</v>
      </c>
      <c r="G217" s="73"/>
      <c r="H217" s="73"/>
      <c r="I217" s="190"/>
      <c r="J217" s="73"/>
      <c r="K217" s="73"/>
      <c r="L217" s="71"/>
      <c r="M217" s="277"/>
      <c r="N217" s="46"/>
      <c r="O217" s="46"/>
      <c r="P217" s="46"/>
      <c r="Q217" s="46"/>
      <c r="R217" s="46"/>
      <c r="S217" s="46"/>
      <c r="T217" s="94"/>
      <c r="AT217" s="23" t="s">
        <v>270</v>
      </c>
      <c r="AU217" s="23" t="s">
        <v>78</v>
      </c>
    </row>
    <row r="218" s="1" customFormat="1" ht="16.5" customHeight="1">
      <c r="B218" s="45"/>
      <c r="C218" s="266" t="s">
        <v>393</v>
      </c>
      <c r="D218" s="266" t="s">
        <v>226</v>
      </c>
      <c r="E218" s="267" t="s">
        <v>761</v>
      </c>
      <c r="F218" s="268" t="s">
        <v>762</v>
      </c>
      <c r="G218" s="269" t="s">
        <v>260</v>
      </c>
      <c r="H218" s="270">
        <v>6</v>
      </c>
      <c r="I218" s="271"/>
      <c r="J218" s="272">
        <f>ROUND(I218*H218,2)</f>
        <v>0</v>
      </c>
      <c r="K218" s="268" t="s">
        <v>594</v>
      </c>
      <c r="L218" s="273"/>
      <c r="M218" s="274" t="s">
        <v>21</v>
      </c>
      <c r="N218" s="275" t="s">
        <v>40</v>
      </c>
      <c r="O218" s="46"/>
      <c r="P218" s="229">
        <f>O218*H218</f>
        <v>0</v>
      </c>
      <c r="Q218" s="229">
        <v>0.002</v>
      </c>
      <c r="R218" s="229">
        <f>Q218*H218</f>
        <v>0.012</v>
      </c>
      <c r="S218" s="229">
        <v>0</v>
      </c>
      <c r="T218" s="230">
        <f>S218*H218</f>
        <v>0</v>
      </c>
      <c r="AR218" s="23" t="s">
        <v>164</v>
      </c>
      <c r="AT218" s="23" t="s">
        <v>226</v>
      </c>
      <c r="AU218" s="23" t="s">
        <v>78</v>
      </c>
      <c r="AY218" s="23" t="s">
        <v>120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74</v>
      </c>
      <c r="BK218" s="231">
        <f>ROUND(I218*H218,2)</f>
        <v>0</v>
      </c>
      <c r="BL218" s="23" t="s">
        <v>127</v>
      </c>
      <c r="BM218" s="23" t="s">
        <v>763</v>
      </c>
    </row>
    <row r="219" s="1" customFormat="1">
      <c r="B219" s="45"/>
      <c r="C219" s="73"/>
      <c r="D219" s="234" t="s">
        <v>270</v>
      </c>
      <c r="E219" s="73"/>
      <c r="F219" s="276" t="s">
        <v>271</v>
      </c>
      <c r="G219" s="73"/>
      <c r="H219" s="73"/>
      <c r="I219" s="190"/>
      <c r="J219" s="73"/>
      <c r="K219" s="73"/>
      <c r="L219" s="71"/>
      <c r="M219" s="277"/>
      <c r="N219" s="46"/>
      <c r="O219" s="46"/>
      <c r="P219" s="46"/>
      <c r="Q219" s="46"/>
      <c r="R219" s="46"/>
      <c r="S219" s="46"/>
      <c r="T219" s="94"/>
      <c r="AT219" s="23" t="s">
        <v>270</v>
      </c>
      <c r="AU219" s="23" t="s">
        <v>78</v>
      </c>
    </row>
    <row r="220" s="1" customFormat="1" ht="25.5" customHeight="1">
      <c r="B220" s="45"/>
      <c r="C220" s="220" t="s">
        <v>397</v>
      </c>
      <c r="D220" s="220" t="s">
        <v>122</v>
      </c>
      <c r="E220" s="221" t="s">
        <v>764</v>
      </c>
      <c r="F220" s="222" t="s">
        <v>765</v>
      </c>
      <c r="G220" s="223" t="s">
        <v>260</v>
      </c>
      <c r="H220" s="224">
        <v>6</v>
      </c>
      <c r="I220" s="225"/>
      <c r="J220" s="226">
        <f>ROUND(I220*H220,2)</f>
        <v>0</v>
      </c>
      <c r="K220" s="222" t="s">
        <v>594</v>
      </c>
      <c r="L220" s="71"/>
      <c r="M220" s="227" t="s">
        <v>21</v>
      </c>
      <c r="N220" s="228" t="s">
        <v>40</v>
      </c>
      <c r="O220" s="46"/>
      <c r="P220" s="229">
        <f>O220*H220</f>
        <v>0</v>
      </c>
      <c r="Q220" s="229">
        <v>0.0070200000000000002</v>
      </c>
      <c r="R220" s="229">
        <f>Q220*H220</f>
        <v>0.042120000000000005</v>
      </c>
      <c r="S220" s="229">
        <v>0</v>
      </c>
      <c r="T220" s="230">
        <f>S220*H220</f>
        <v>0</v>
      </c>
      <c r="AR220" s="23" t="s">
        <v>127</v>
      </c>
      <c r="AT220" s="23" t="s">
        <v>122</v>
      </c>
      <c r="AU220" s="23" t="s">
        <v>78</v>
      </c>
      <c r="AY220" s="23" t="s">
        <v>120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74</v>
      </c>
      <c r="BK220" s="231">
        <f>ROUND(I220*H220,2)</f>
        <v>0</v>
      </c>
      <c r="BL220" s="23" t="s">
        <v>127</v>
      </c>
      <c r="BM220" s="23" t="s">
        <v>766</v>
      </c>
    </row>
    <row r="221" s="1" customFormat="1" ht="16.5" customHeight="1">
      <c r="B221" s="45"/>
      <c r="C221" s="266" t="s">
        <v>402</v>
      </c>
      <c r="D221" s="266" t="s">
        <v>226</v>
      </c>
      <c r="E221" s="267" t="s">
        <v>767</v>
      </c>
      <c r="F221" s="268" t="s">
        <v>768</v>
      </c>
      <c r="G221" s="269" t="s">
        <v>260</v>
      </c>
      <c r="H221" s="270">
        <v>11</v>
      </c>
      <c r="I221" s="271"/>
      <c r="J221" s="272">
        <f>ROUND(I221*H221,2)</f>
        <v>0</v>
      </c>
      <c r="K221" s="268" t="s">
        <v>594</v>
      </c>
      <c r="L221" s="273"/>
      <c r="M221" s="274" t="s">
        <v>21</v>
      </c>
      <c r="N221" s="275" t="s">
        <v>40</v>
      </c>
      <c r="O221" s="46"/>
      <c r="P221" s="229">
        <f>O221*H221</f>
        <v>0</v>
      </c>
      <c r="Q221" s="229">
        <v>0.082000000000000003</v>
      </c>
      <c r="R221" s="229">
        <f>Q221*H221</f>
        <v>0.90200000000000002</v>
      </c>
      <c r="S221" s="229">
        <v>0</v>
      </c>
      <c r="T221" s="230">
        <f>S221*H221</f>
        <v>0</v>
      </c>
      <c r="AR221" s="23" t="s">
        <v>164</v>
      </c>
      <c r="AT221" s="23" t="s">
        <v>226</v>
      </c>
      <c r="AU221" s="23" t="s">
        <v>78</v>
      </c>
      <c r="AY221" s="23" t="s">
        <v>120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74</v>
      </c>
      <c r="BK221" s="231">
        <f>ROUND(I221*H221,2)</f>
        <v>0</v>
      </c>
      <c r="BL221" s="23" t="s">
        <v>127</v>
      </c>
      <c r="BM221" s="23" t="s">
        <v>769</v>
      </c>
    </row>
    <row r="222" s="1" customFormat="1">
      <c r="B222" s="45"/>
      <c r="C222" s="73"/>
      <c r="D222" s="234" t="s">
        <v>270</v>
      </c>
      <c r="E222" s="73"/>
      <c r="F222" s="276" t="s">
        <v>271</v>
      </c>
      <c r="G222" s="73"/>
      <c r="H222" s="73"/>
      <c r="I222" s="190"/>
      <c r="J222" s="73"/>
      <c r="K222" s="73"/>
      <c r="L222" s="71"/>
      <c r="M222" s="277"/>
      <c r="N222" s="46"/>
      <c r="O222" s="46"/>
      <c r="P222" s="46"/>
      <c r="Q222" s="46"/>
      <c r="R222" s="46"/>
      <c r="S222" s="46"/>
      <c r="T222" s="94"/>
      <c r="AT222" s="23" t="s">
        <v>270</v>
      </c>
      <c r="AU222" s="23" t="s">
        <v>78</v>
      </c>
    </row>
    <row r="223" s="10" customFormat="1" ht="29.88" customHeight="1">
      <c r="B223" s="204"/>
      <c r="C223" s="205"/>
      <c r="D223" s="206" t="s">
        <v>68</v>
      </c>
      <c r="E223" s="218" t="s">
        <v>571</v>
      </c>
      <c r="F223" s="218" t="s">
        <v>572</v>
      </c>
      <c r="G223" s="205"/>
      <c r="H223" s="205"/>
      <c r="I223" s="208"/>
      <c r="J223" s="219">
        <f>BK223</f>
        <v>0</v>
      </c>
      <c r="K223" s="205"/>
      <c r="L223" s="210"/>
      <c r="M223" s="211"/>
      <c r="N223" s="212"/>
      <c r="O223" s="212"/>
      <c r="P223" s="213">
        <f>SUM(P224:P227)</f>
        <v>0</v>
      </c>
      <c r="Q223" s="212"/>
      <c r="R223" s="213">
        <f>SUM(R224:R227)</f>
        <v>0</v>
      </c>
      <c r="S223" s="212"/>
      <c r="T223" s="214">
        <f>SUM(T224:T227)</f>
        <v>0</v>
      </c>
      <c r="AR223" s="215" t="s">
        <v>74</v>
      </c>
      <c r="AT223" s="216" t="s">
        <v>68</v>
      </c>
      <c r="AU223" s="216" t="s">
        <v>74</v>
      </c>
      <c r="AY223" s="215" t="s">
        <v>120</v>
      </c>
      <c r="BK223" s="217">
        <f>SUM(BK224:BK227)</f>
        <v>0</v>
      </c>
    </row>
    <row r="224" s="1" customFormat="1" ht="16.5" customHeight="1">
      <c r="B224" s="45"/>
      <c r="C224" s="220" t="s">
        <v>406</v>
      </c>
      <c r="D224" s="220" t="s">
        <v>122</v>
      </c>
      <c r="E224" s="221" t="s">
        <v>770</v>
      </c>
      <c r="F224" s="222" t="s">
        <v>771</v>
      </c>
      <c r="G224" s="223" t="s">
        <v>215</v>
      </c>
      <c r="H224" s="224">
        <v>13.071999999999999</v>
      </c>
      <c r="I224" s="225"/>
      <c r="J224" s="226">
        <f>ROUND(I224*H224,2)</f>
        <v>0</v>
      </c>
      <c r="K224" s="222" t="s">
        <v>126</v>
      </c>
      <c r="L224" s="71"/>
      <c r="M224" s="227" t="s">
        <v>21</v>
      </c>
      <c r="N224" s="228" t="s">
        <v>40</v>
      </c>
      <c r="O224" s="46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" t="s">
        <v>127</v>
      </c>
      <c r="AT224" s="23" t="s">
        <v>122</v>
      </c>
      <c r="AU224" s="23" t="s">
        <v>78</v>
      </c>
      <c r="AY224" s="23" t="s">
        <v>120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74</v>
      </c>
      <c r="BK224" s="231">
        <f>ROUND(I224*H224,2)</f>
        <v>0</v>
      </c>
      <c r="BL224" s="23" t="s">
        <v>127</v>
      </c>
      <c r="BM224" s="23" t="s">
        <v>772</v>
      </c>
    </row>
    <row r="225" s="1" customFormat="1" ht="16.5" customHeight="1">
      <c r="B225" s="45"/>
      <c r="C225" s="220" t="s">
        <v>410</v>
      </c>
      <c r="D225" s="220" t="s">
        <v>122</v>
      </c>
      <c r="E225" s="221" t="s">
        <v>773</v>
      </c>
      <c r="F225" s="222" t="s">
        <v>774</v>
      </c>
      <c r="G225" s="223" t="s">
        <v>215</v>
      </c>
      <c r="H225" s="224">
        <v>117.648</v>
      </c>
      <c r="I225" s="225"/>
      <c r="J225" s="226">
        <f>ROUND(I225*H225,2)</f>
        <v>0</v>
      </c>
      <c r="K225" s="222" t="s">
        <v>126</v>
      </c>
      <c r="L225" s="71"/>
      <c r="M225" s="227" t="s">
        <v>21</v>
      </c>
      <c r="N225" s="228" t="s">
        <v>40</v>
      </c>
      <c r="O225" s="46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AR225" s="23" t="s">
        <v>127</v>
      </c>
      <c r="AT225" s="23" t="s">
        <v>122</v>
      </c>
      <c r="AU225" s="23" t="s">
        <v>78</v>
      </c>
      <c r="AY225" s="23" t="s">
        <v>120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74</v>
      </c>
      <c r="BK225" s="231">
        <f>ROUND(I225*H225,2)</f>
        <v>0</v>
      </c>
      <c r="BL225" s="23" t="s">
        <v>127</v>
      </c>
      <c r="BM225" s="23" t="s">
        <v>775</v>
      </c>
    </row>
    <row r="226" s="11" customFormat="1">
      <c r="B226" s="232"/>
      <c r="C226" s="233"/>
      <c r="D226" s="234" t="s">
        <v>129</v>
      </c>
      <c r="E226" s="235" t="s">
        <v>21</v>
      </c>
      <c r="F226" s="236" t="s">
        <v>776</v>
      </c>
      <c r="G226" s="233"/>
      <c r="H226" s="237">
        <v>117.648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129</v>
      </c>
      <c r="AU226" s="243" t="s">
        <v>78</v>
      </c>
      <c r="AV226" s="11" t="s">
        <v>78</v>
      </c>
      <c r="AW226" s="11" t="s">
        <v>33</v>
      </c>
      <c r="AX226" s="11" t="s">
        <v>74</v>
      </c>
      <c r="AY226" s="243" t="s">
        <v>120</v>
      </c>
    </row>
    <row r="227" s="1" customFormat="1" ht="16.5" customHeight="1">
      <c r="B227" s="45"/>
      <c r="C227" s="220" t="s">
        <v>414</v>
      </c>
      <c r="D227" s="220" t="s">
        <v>122</v>
      </c>
      <c r="E227" s="221" t="s">
        <v>583</v>
      </c>
      <c r="F227" s="222" t="s">
        <v>584</v>
      </c>
      <c r="G227" s="223" t="s">
        <v>215</v>
      </c>
      <c r="H227" s="224">
        <v>13.071999999999999</v>
      </c>
      <c r="I227" s="225"/>
      <c r="J227" s="226">
        <f>ROUND(I227*H227,2)</f>
        <v>0</v>
      </c>
      <c r="K227" s="222" t="s">
        <v>594</v>
      </c>
      <c r="L227" s="71"/>
      <c r="M227" s="227" t="s">
        <v>21</v>
      </c>
      <c r="N227" s="228" t="s">
        <v>40</v>
      </c>
      <c r="O227" s="46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3" t="s">
        <v>127</v>
      </c>
      <c r="AT227" s="23" t="s">
        <v>122</v>
      </c>
      <c r="AU227" s="23" t="s">
        <v>78</v>
      </c>
      <c r="AY227" s="23" t="s">
        <v>120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74</v>
      </c>
      <c r="BK227" s="231">
        <f>ROUND(I227*H227,2)</f>
        <v>0</v>
      </c>
      <c r="BL227" s="23" t="s">
        <v>127</v>
      </c>
      <c r="BM227" s="23" t="s">
        <v>777</v>
      </c>
    </row>
    <row r="228" s="10" customFormat="1" ht="29.88" customHeight="1">
      <c r="B228" s="204"/>
      <c r="C228" s="205"/>
      <c r="D228" s="206" t="s">
        <v>68</v>
      </c>
      <c r="E228" s="218" t="s">
        <v>586</v>
      </c>
      <c r="F228" s="218" t="s">
        <v>587</v>
      </c>
      <c r="G228" s="205"/>
      <c r="H228" s="205"/>
      <c r="I228" s="208"/>
      <c r="J228" s="219">
        <f>BK228</f>
        <v>0</v>
      </c>
      <c r="K228" s="205"/>
      <c r="L228" s="210"/>
      <c r="M228" s="211"/>
      <c r="N228" s="212"/>
      <c r="O228" s="212"/>
      <c r="P228" s="213">
        <f>P229</f>
        <v>0</v>
      </c>
      <c r="Q228" s="212"/>
      <c r="R228" s="213">
        <f>R229</f>
        <v>0</v>
      </c>
      <c r="S228" s="212"/>
      <c r="T228" s="214">
        <f>T229</f>
        <v>0</v>
      </c>
      <c r="AR228" s="215" t="s">
        <v>74</v>
      </c>
      <c r="AT228" s="216" t="s">
        <v>68</v>
      </c>
      <c r="AU228" s="216" t="s">
        <v>74</v>
      </c>
      <c r="AY228" s="215" t="s">
        <v>120</v>
      </c>
      <c r="BK228" s="217">
        <f>BK229</f>
        <v>0</v>
      </c>
    </row>
    <row r="229" s="1" customFormat="1" ht="16.5" customHeight="1">
      <c r="B229" s="45"/>
      <c r="C229" s="220" t="s">
        <v>418</v>
      </c>
      <c r="D229" s="220" t="s">
        <v>122</v>
      </c>
      <c r="E229" s="221" t="s">
        <v>778</v>
      </c>
      <c r="F229" s="222" t="s">
        <v>779</v>
      </c>
      <c r="G229" s="223" t="s">
        <v>215</v>
      </c>
      <c r="H229" s="224">
        <v>26.183</v>
      </c>
      <c r="I229" s="225"/>
      <c r="J229" s="226">
        <f>ROUND(I229*H229,2)</f>
        <v>0</v>
      </c>
      <c r="K229" s="222" t="s">
        <v>126</v>
      </c>
      <c r="L229" s="71"/>
      <c r="M229" s="227" t="s">
        <v>21</v>
      </c>
      <c r="N229" s="278" t="s">
        <v>40</v>
      </c>
      <c r="O229" s="279"/>
      <c r="P229" s="280">
        <f>O229*H229</f>
        <v>0</v>
      </c>
      <c r="Q229" s="280">
        <v>0</v>
      </c>
      <c r="R229" s="280">
        <f>Q229*H229</f>
        <v>0</v>
      </c>
      <c r="S229" s="280">
        <v>0</v>
      </c>
      <c r="T229" s="281">
        <f>S229*H229</f>
        <v>0</v>
      </c>
      <c r="AR229" s="23" t="s">
        <v>127</v>
      </c>
      <c r="AT229" s="23" t="s">
        <v>122</v>
      </c>
      <c r="AU229" s="23" t="s">
        <v>78</v>
      </c>
      <c r="AY229" s="23" t="s">
        <v>120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74</v>
      </c>
      <c r="BK229" s="231">
        <f>ROUND(I229*H229,2)</f>
        <v>0</v>
      </c>
      <c r="BL229" s="23" t="s">
        <v>127</v>
      </c>
      <c r="BM229" s="23" t="s">
        <v>780</v>
      </c>
    </row>
    <row r="230" s="1" customFormat="1" ht="6.96" customHeight="1">
      <c r="B230" s="66"/>
      <c r="C230" s="67"/>
      <c r="D230" s="67"/>
      <c r="E230" s="67"/>
      <c r="F230" s="67"/>
      <c r="G230" s="67"/>
      <c r="H230" s="67"/>
      <c r="I230" s="165"/>
      <c r="J230" s="67"/>
      <c r="K230" s="67"/>
      <c r="L230" s="71"/>
    </row>
  </sheetData>
  <sheetProtection sheet="1" autoFilter="0" formatColumns="0" formatRows="0" objects="1" scenarios="1" spinCount="100000" saltValue="JntLIO5XtRyPj8gbzwGh6IPXbO7+qnQsgFJelI97DsQjbafODokzhp6qy5tIIylB3YDYrwQU/udZCjO2dlAdrw==" hashValue="bRYvqzPuY1UnCiAKGQr27NSKU/YBm4OvwH092fhyvUW8ycNKG2A+RgSmYmJK9NlIo6oYngv9HENEWs3Ycizqtw==" algorithmName="SHA-512" password="CC35"/>
  <autoFilter ref="C83:K22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84</v>
      </c>
      <c r="G1" s="138" t="s">
        <v>85</v>
      </c>
      <c r="H1" s="138"/>
      <c r="I1" s="139"/>
      <c r="J1" s="138" t="s">
        <v>86</v>
      </c>
      <c r="K1" s="137" t="s">
        <v>87</v>
      </c>
      <c r="L1" s="138" t="s">
        <v>88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78</v>
      </c>
    </row>
    <row r="4" ht="36.96" customHeight="1">
      <c r="B4" s="27"/>
      <c r="C4" s="28"/>
      <c r="D4" s="29" t="s">
        <v>89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Chotěboř, náměstí TGM - rekonstrukce vodovodu a kanalizace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90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781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19. 3. 2018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ROUND(J77,2)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ROUND(SUM(BE77:BE87), 2)</f>
        <v>0</v>
      </c>
      <c r="G30" s="46"/>
      <c r="H30" s="46"/>
      <c r="I30" s="157">
        <v>0.20999999999999999</v>
      </c>
      <c r="J30" s="156">
        <f>ROUND(ROUND((SUM(BE77:BE87)),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ROUND(SUM(BF77:BF87), 2)</f>
        <v>0</v>
      </c>
      <c r="G31" s="46"/>
      <c r="H31" s="46"/>
      <c r="I31" s="157">
        <v>0.14999999999999999</v>
      </c>
      <c r="J31" s="156">
        <f>ROUND(ROUND((SUM(BF77:BF87)),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ROUND(SUM(BG77:BG87),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ROUND(SUM(BH77:BH87),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ROUND(SUM(BI77:BI87),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Chotěboř, náměstí TGM - rekonstrukce vodovodu a kanalizace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3 - Vedlejší a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19. 3. 2018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93</v>
      </c>
      <c r="D54" s="158"/>
      <c r="E54" s="158"/>
      <c r="F54" s="158"/>
      <c r="G54" s="158"/>
      <c r="H54" s="158"/>
      <c r="I54" s="172"/>
      <c r="J54" s="173" t="s">
        <v>94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95</v>
      </c>
      <c r="D56" s="46"/>
      <c r="E56" s="46"/>
      <c r="F56" s="46"/>
      <c r="G56" s="46"/>
      <c r="H56" s="46"/>
      <c r="I56" s="143"/>
      <c r="J56" s="154">
        <f>J77</f>
        <v>0</v>
      </c>
      <c r="K56" s="50"/>
      <c r="AU56" s="23" t="s">
        <v>96</v>
      </c>
    </row>
    <row r="57" s="7" customFormat="1" ht="24.96" customHeight="1">
      <c r="B57" s="176"/>
      <c r="C57" s="177"/>
      <c r="D57" s="178" t="s">
        <v>782</v>
      </c>
      <c r="E57" s="179"/>
      <c r="F57" s="179"/>
      <c r="G57" s="179"/>
      <c r="H57" s="179"/>
      <c r="I57" s="180"/>
      <c r="J57" s="181">
        <f>J78</f>
        <v>0</v>
      </c>
      <c r="K57" s="182"/>
    </row>
    <row r="58" s="1" customFormat="1" ht="21.84" customHeight="1">
      <c r="B58" s="45"/>
      <c r="C58" s="46"/>
      <c r="D58" s="46"/>
      <c r="E58" s="46"/>
      <c r="F58" s="46"/>
      <c r="G58" s="46"/>
      <c r="H58" s="46"/>
      <c r="I58" s="143"/>
      <c r="J58" s="46"/>
      <c r="K58" s="50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165"/>
      <c r="J59" s="67"/>
      <c r="K59" s="68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68"/>
      <c r="J63" s="70"/>
      <c r="K63" s="70"/>
      <c r="L63" s="71"/>
    </row>
    <row r="64" s="1" customFormat="1" ht="36.96" customHeight="1">
      <c r="B64" s="45"/>
      <c r="C64" s="72" t="s">
        <v>104</v>
      </c>
      <c r="D64" s="73"/>
      <c r="E64" s="73"/>
      <c r="F64" s="73"/>
      <c r="G64" s="73"/>
      <c r="H64" s="73"/>
      <c r="I64" s="190"/>
      <c r="J64" s="73"/>
      <c r="K64" s="73"/>
      <c r="L64" s="71"/>
    </row>
    <row r="65" s="1" customFormat="1" ht="6.96" customHeight="1">
      <c r="B65" s="45"/>
      <c r="C65" s="73"/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14.4" customHeight="1">
      <c r="B66" s="45"/>
      <c r="C66" s="75" t="s">
        <v>18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6.5" customHeight="1">
      <c r="B67" s="45"/>
      <c r="C67" s="73"/>
      <c r="D67" s="73"/>
      <c r="E67" s="191" t="str">
        <f>E7</f>
        <v>Chotěboř, náměstí TGM - rekonstrukce vodovodu a kanalizace</v>
      </c>
      <c r="F67" s="75"/>
      <c r="G67" s="75"/>
      <c r="H67" s="75"/>
      <c r="I67" s="190"/>
      <c r="J67" s="73"/>
      <c r="K67" s="73"/>
      <c r="L67" s="71"/>
    </row>
    <row r="68" s="1" customFormat="1" ht="14.4" customHeight="1">
      <c r="B68" s="45"/>
      <c r="C68" s="75" t="s">
        <v>90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7.25" customHeight="1">
      <c r="B69" s="45"/>
      <c r="C69" s="73"/>
      <c r="D69" s="73"/>
      <c r="E69" s="81" t="str">
        <f>E9</f>
        <v>3 - Vedlejší a ostatní náklady</v>
      </c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8" customHeight="1">
      <c r="B71" s="45"/>
      <c r="C71" s="75" t="s">
        <v>23</v>
      </c>
      <c r="D71" s="73"/>
      <c r="E71" s="73"/>
      <c r="F71" s="192" t="str">
        <f>F12</f>
        <v xml:space="preserve"> </v>
      </c>
      <c r="G71" s="73"/>
      <c r="H71" s="73"/>
      <c r="I71" s="193" t="s">
        <v>25</v>
      </c>
      <c r="J71" s="84" t="str">
        <f>IF(J12="","",J12)</f>
        <v>19. 3. 2018</v>
      </c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>
      <c r="B73" s="45"/>
      <c r="C73" s="75" t="s">
        <v>27</v>
      </c>
      <c r="D73" s="73"/>
      <c r="E73" s="73"/>
      <c r="F73" s="192" t="str">
        <f>E15</f>
        <v xml:space="preserve"> </v>
      </c>
      <c r="G73" s="73"/>
      <c r="H73" s="73"/>
      <c r="I73" s="193" t="s">
        <v>32</v>
      </c>
      <c r="J73" s="192" t="str">
        <f>E21</f>
        <v xml:space="preserve"> </v>
      </c>
      <c r="K73" s="73"/>
      <c r="L73" s="71"/>
    </row>
    <row r="74" s="1" customFormat="1" ht="14.4" customHeight="1">
      <c r="B74" s="45"/>
      <c r="C74" s="75" t="s">
        <v>30</v>
      </c>
      <c r="D74" s="73"/>
      <c r="E74" s="73"/>
      <c r="F74" s="192" t="str">
        <f>IF(E18="","",E18)</f>
        <v/>
      </c>
      <c r="G74" s="73"/>
      <c r="H74" s="73"/>
      <c r="I74" s="190"/>
      <c r="J74" s="73"/>
      <c r="K74" s="73"/>
      <c r="L74" s="71"/>
    </row>
    <row r="75" s="1" customFormat="1" ht="10.32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9" customFormat="1" ht="29.28" customHeight="1">
      <c r="B76" s="194"/>
      <c r="C76" s="195" t="s">
        <v>105</v>
      </c>
      <c r="D76" s="196" t="s">
        <v>54</v>
      </c>
      <c r="E76" s="196" t="s">
        <v>50</v>
      </c>
      <c r="F76" s="196" t="s">
        <v>106</v>
      </c>
      <c r="G76" s="196" t="s">
        <v>107</v>
      </c>
      <c r="H76" s="196" t="s">
        <v>108</v>
      </c>
      <c r="I76" s="197" t="s">
        <v>109</v>
      </c>
      <c r="J76" s="196" t="s">
        <v>94</v>
      </c>
      <c r="K76" s="198" t="s">
        <v>110</v>
      </c>
      <c r="L76" s="199"/>
      <c r="M76" s="101" t="s">
        <v>111</v>
      </c>
      <c r="N76" s="102" t="s">
        <v>39</v>
      </c>
      <c r="O76" s="102" t="s">
        <v>112</v>
      </c>
      <c r="P76" s="102" t="s">
        <v>113</v>
      </c>
      <c r="Q76" s="102" t="s">
        <v>114</v>
      </c>
      <c r="R76" s="102" t="s">
        <v>115</v>
      </c>
      <c r="S76" s="102" t="s">
        <v>116</v>
      </c>
      <c r="T76" s="103" t="s">
        <v>117</v>
      </c>
    </row>
    <row r="77" s="1" customFormat="1" ht="29.28" customHeight="1">
      <c r="B77" s="45"/>
      <c r="C77" s="107" t="s">
        <v>95</v>
      </c>
      <c r="D77" s="73"/>
      <c r="E77" s="73"/>
      <c r="F77" s="73"/>
      <c r="G77" s="73"/>
      <c r="H77" s="73"/>
      <c r="I77" s="190"/>
      <c r="J77" s="200">
        <f>BK77</f>
        <v>0</v>
      </c>
      <c r="K77" s="73"/>
      <c r="L77" s="71"/>
      <c r="M77" s="104"/>
      <c r="N77" s="105"/>
      <c r="O77" s="105"/>
      <c r="P77" s="201">
        <f>P78</f>
        <v>0</v>
      </c>
      <c r="Q77" s="105"/>
      <c r="R77" s="201">
        <f>R78</f>
        <v>0</v>
      </c>
      <c r="S77" s="105"/>
      <c r="T77" s="202">
        <f>T78</f>
        <v>0</v>
      </c>
      <c r="AT77" s="23" t="s">
        <v>68</v>
      </c>
      <c r="AU77" s="23" t="s">
        <v>96</v>
      </c>
      <c r="BK77" s="203">
        <f>BK78</f>
        <v>0</v>
      </c>
    </row>
    <row r="78" s="10" customFormat="1" ht="37.44" customHeight="1">
      <c r="B78" s="204"/>
      <c r="C78" s="205"/>
      <c r="D78" s="206" t="s">
        <v>68</v>
      </c>
      <c r="E78" s="207" t="s">
        <v>783</v>
      </c>
      <c r="F78" s="207" t="s">
        <v>784</v>
      </c>
      <c r="G78" s="205"/>
      <c r="H78" s="205"/>
      <c r="I78" s="208"/>
      <c r="J78" s="209">
        <f>BK78</f>
        <v>0</v>
      </c>
      <c r="K78" s="205"/>
      <c r="L78" s="210"/>
      <c r="M78" s="211"/>
      <c r="N78" s="212"/>
      <c r="O78" s="212"/>
      <c r="P78" s="213">
        <f>SUM(P79:P87)</f>
        <v>0</v>
      </c>
      <c r="Q78" s="212"/>
      <c r="R78" s="213">
        <f>SUM(R79:R87)</f>
        <v>0</v>
      </c>
      <c r="S78" s="212"/>
      <c r="T78" s="214">
        <f>SUM(T79:T87)</f>
        <v>0</v>
      </c>
      <c r="AR78" s="215" t="s">
        <v>74</v>
      </c>
      <c r="AT78" s="216" t="s">
        <v>68</v>
      </c>
      <c r="AU78" s="216" t="s">
        <v>69</v>
      </c>
      <c r="AY78" s="215" t="s">
        <v>120</v>
      </c>
      <c r="BK78" s="217">
        <f>SUM(BK79:BK87)</f>
        <v>0</v>
      </c>
    </row>
    <row r="79" s="1" customFormat="1" ht="16.5" customHeight="1">
      <c r="B79" s="45"/>
      <c r="C79" s="220" t="s">
        <v>74</v>
      </c>
      <c r="D79" s="220" t="s">
        <v>122</v>
      </c>
      <c r="E79" s="221" t="s">
        <v>785</v>
      </c>
      <c r="F79" s="222" t="s">
        <v>786</v>
      </c>
      <c r="G79" s="223" t="s">
        <v>787</v>
      </c>
      <c r="H79" s="224">
        <v>1</v>
      </c>
      <c r="I79" s="225"/>
      <c r="J79" s="226">
        <f>ROUND(I79*H79,2)</f>
        <v>0</v>
      </c>
      <c r="K79" s="222" t="s">
        <v>21</v>
      </c>
      <c r="L79" s="71"/>
      <c r="M79" s="227" t="s">
        <v>21</v>
      </c>
      <c r="N79" s="228" t="s">
        <v>40</v>
      </c>
      <c r="O79" s="46"/>
      <c r="P79" s="229">
        <f>O79*H79</f>
        <v>0</v>
      </c>
      <c r="Q79" s="229">
        <v>0</v>
      </c>
      <c r="R79" s="229">
        <f>Q79*H79</f>
        <v>0</v>
      </c>
      <c r="S79" s="229">
        <v>0</v>
      </c>
      <c r="T79" s="230">
        <f>S79*H79</f>
        <v>0</v>
      </c>
      <c r="AR79" s="23" t="s">
        <v>788</v>
      </c>
      <c r="AT79" s="23" t="s">
        <v>122</v>
      </c>
      <c r="AU79" s="23" t="s">
        <v>74</v>
      </c>
      <c r="AY79" s="23" t="s">
        <v>120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3" t="s">
        <v>74</v>
      </c>
      <c r="BK79" s="231">
        <f>ROUND(I79*H79,2)</f>
        <v>0</v>
      </c>
      <c r="BL79" s="23" t="s">
        <v>788</v>
      </c>
      <c r="BM79" s="23" t="s">
        <v>789</v>
      </c>
    </row>
    <row r="80" s="1" customFormat="1" ht="16.5" customHeight="1">
      <c r="B80" s="45"/>
      <c r="C80" s="220" t="s">
        <v>78</v>
      </c>
      <c r="D80" s="220" t="s">
        <v>122</v>
      </c>
      <c r="E80" s="221" t="s">
        <v>790</v>
      </c>
      <c r="F80" s="222" t="s">
        <v>791</v>
      </c>
      <c r="G80" s="223" t="s">
        <v>792</v>
      </c>
      <c r="H80" s="224">
        <v>1</v>
      </c>
      <c r="I80" s="225"/>
      <c r="J80" s="226">
        <f>ROUND(I80*H80,2)</f>
        <v>0</v>
      </c>
      <c r="K80" s="222" t="s">
        <v>21</v>
      </c>
      <c r="L80" s="71"/>
      <c r="M80" s="227" t="s">
        <v>21</v>
      </c>
      <c r="N80" s="228" t="s">
        <v>40</v>
      </c>
      <c r="O80" s="46"/>
      <c r="P80" s="229">
        <f>O80*H80</f>
        <v>0</v>
      </c>
      <c r="Q80" s="229">
        <v>0</v>
      </c>
      <c r="R80" s="229">
        <f>Q80*H80</f>
        <v>0</v>
      </c>
      <c r="S80" s="229">
        <v>0</v>
      </c>
      <c r="T80" s="230">
        <f>S80*H80</f>
        <v>0</v>
      </c>
      <c r="AR80" s="23" t="s">
        <v>202</v>
      </c>
      <c r="AT80" s="23" t="s">
        <v>122</v>
      </c>
      <c r="AU80" s="23" t="s">
        <v>74</v>
      </c>
      <c r="AY80" s="23" t="s">
        <v>120</v>
      </c>
      <c r="BE80" s="231">
        <f>IF(N80="základní",J80,0)</f>
        <v>0</v>
      </c>
      <c r="BF80" s="231">
        <f>IF(N80="snížená",J80,0)</f>
        <v>0</v>
      </c>
      <c r="BG80" s="231">
        <f>IF(N80="zákl. přenesená",J80,0)</f>
        <v>0</v>
      </c>
      <c r="BH80" s="231">
        <f>IF(N80="sníž. přenesená",J80,0)</f>
        <v>0</v>
      </c>
      <c r="BI80" s="231">
        <f>IF(N80="nulová",J80,0)</f>
        <v>0</v>
      </c>
      <c r="BJ80" s="23" t="s">
        <v>74</v>
      </c>
      <c r="BK80" s="231">
        <f>ROUND(I80*H80,2)</f>
        <v>0</v>
      </c>
      <c r="BL80" s="23" t="s">
        <v>202</v>
      </c>
      <c r="BM80" s="23" t="s">
        <v>793</v>
      </c>
    </row>
    <row r="81" s="1" customFormat="1" ht="25.5" customHeight="1">
      <c r="B81" s="45"/>
      <c r="C81" s="220" t="s">
        <v>81</v>
      </c>
      <c r="D81" s="220" t="s">
        <v>122</v>
      </c>
      <c r="E81" s="221" t="s">
        <v>794</v>
      </c>
      <c r="F81" s="222" t="s">
        <v>795</v>
      </c>
      <c r="G81" s="223" t="s">
        <v>796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40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788</v>
      </c>
      <c r="AT81" s="23" t="s">
        <v>122</v>
      </c>
      <c r="AU81" s="23" t="s">
        <v>74</v>
      </c>
      <c r="AY81" s="23" t="s">
        <v>120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74</v>
      </c>
      <c r="BK81" s="231">
        <f>ROUND(I81*H81,2)</f>
        <v>0</v>
      </c>
      <c r="BL81" s="23" t="s">
        <v>788</v>
      </c>
      <c r="BM81" s="23" t="s">
        <v>797</v>
      </c>
    </row>
    <row r="82" s="1" customFormat="1" ht="38.25" customHeight="1">
      <c r="B82" s="45"/>
      <c r="C82" s="220" t="s">
        <v>127</v>
      </c>
      <c r="D82" s="220" t="s">
        <v>122</v>
      </c>
      <c r="E82" s="221" t="s">
        <v>798</v>
      </c>
      <c r="F82" s="222" t="s">
        <v>799</v>
      </c>
      <c r="G82" s="223" t="s">
        <v>787</v>
      </c>
      <c r="H82" s="224">
        <v>1</v>
      </c>
      <c r="I82" s="225"/>
      <c r="J82" s="226">
        <f>ROUND(I82*H82,2)</f>
        <v>0</v>
      </c>
      <c r="K82" s="222" t="s">
        <v>21</v>
      </c>
      <c r="L82" s="71"/>
      <c r="M82" s="227" t="s">
        <v>21</v>
      </c>
      <c r="N82" s="228" t="s">
        <v>40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788</v>
      </c>
      <c r="AT82" s="23" t="s">
        <v>122</v>
      </c>
      <c r="AU82" s="23" t="s">
        <v>74</v>
      </c>
      <c r="AY82" s="23" t="s">
        <v>120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74</v>
      </c>
      <c r="BK82" s="231">
        <f>ROUND(I82*H82,2)</f>
        <v>0</v>
      </c>
      <c r="BL82" s="23" t="s">
        <v>788</v>
      </c>
      <c r="BM82" s="23" t="s">
        <v>800</v>
      </c>
    </row>
    <row r="83" s="1" customFormat="1" ht="16.5" customHeight="1">
      <c r="B83" s="45"/>
      <c r="C83" s="220" t="s">
        <v>151</v>
      </c>
      <c r="D83" s="220" t="s">
        <v>122</v>
      </c>
      <c r="E83" s="221" t="s">
        <v>801</v>
      </c>
      <c r="F83" s="222" t="s">
        <v>802</v>
      </c>
      <c r="G83" s="223" t="s">
        <v>796</v>
      </c>
      <c r="H83" s="224">
        <v>1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40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788</v>
      </c>
      <c r="AT83" s="23" t="s">
        <v>122</v>
      </c>
      <c r="AU83" s="23" t="s">
        <v>74</v>
      </c>
      <c r="AY83" s="23" t="s">
        <v>120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74</v>
      </c>
      <c r="BK83" s="231">
        <f>ROUND(I83*H83,2)</f>
        <v>0</v>
      </c>
      <c r="BL83" s="23" t="s">
        <v>788</v>
      </c>
      <c r="BM83" s="23" t="s">
        <v>803</v>
      </c>
    </row>
    <row r="84" s="1" customFormat="1" ht="16.5" customHeight="1">
      <c r="B84" s="45"/>
      <c r="C84" s="220" t="s">
        <v>155</v>
      </c>
      <c r="D84" s="220" t="s">
        <v>122</v>
      </c>
      <c r="E84" s="221" t="s">
        <v>804</v>
      </c>
      <c r="F84" s="222" t="s">
        <v>805</v>
      </c>
      <c r="G84" s="223" t="s">
        <v>796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40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788</v>
      </c>
      <c r="AT84" s="23" t="s">
        <v>122</v>
      </c>
      <c r="AU84" s="23" t="s">
        <v>74</v>
      </c>
      <c r="AY84" s="23" t="s">
        <v>120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74</v>
      </c>
      <c r="BK84" s="231">
        <f>ROUND(I84*H84,2)</f>
        <v>0</v>
      </c>
      <c r="BL84" s="23" t="s">
        <v>788</v>
      </c>
      <c r="BM84" s="23" t="s">
        <v>806</v>
      </c>
    </row>
    <row r="85" s="1" customFormat="1" ht="16.5" customHeight="1">
      <c r="B85" s="45"/>
      <c r="C85" s="220" t="s">
        <v>160</v>
      </c>
      <c r="D85" s="220" t="s">
        <v>122</v>
      </c>
      <c r="E85" s="221" t="s">
        <v>807</v>
      </c>
      <c r="F85" s="222" t="s">
        <v>808</v>
      </c>
      <c r="G85" s="223" t="s">
        <v>796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40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788</v>
      </c>
      <c r="AT85" s="23" t="s">
        <v>122</v>
      </c>
      <c r="AU85" s="23" t="s">
        <v>74</v>
      </c>
      <c r="AY85" s="23" t="s">
        <v>120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74</v>
      </c>
      <c r="BK85" s="231">
        <f>ROUND(I85*H85,2)</f>
        <v>0</v>
      </c>
      <c r="BL85" s="23" t="s">
        <v>788</v>
      </c>
      <c r="BM85" s="23" t="s">
        <v>809</v>
      </c>
    </row>
    <row r="86" s="1" customFormat="1" ht="16.5" customHeight="1">
      <c r="B86" s="45"/>
      <c r="C86" s="220" t="s">
        <v>164</v>
      </c>
      <c r="D86" s="220" t="s">
        <v>122</v>
      </c>
      <c r="E86" s="221" t="s">
        <v>810</v>
      </c>
      <c r="F86" s="222" t="s">
        <v>811</v>
      </c>
      <c r="G86" s="223" t="s">
        <v>796</v>
      </c>
      <c r="H86" s="224">
        <v>1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40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788</v>
      </c>
      <c r="AT86" s="23" t="s">
        <v>122</v>
      </c>
      <c r="AU86" s="23" t="s">
        <v>74</v>
      </c>
      <c r="AY86" s="23" t="s">
        <v>120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74</v>
      </c>
      <c r="BK86" s="231">
        <f>ROUND(I86*H86,2)</f>
        <v>0</v>
      </c>
      <c r="BL86" s="23" t="s">
        <v>788</v>
      </c>
      <c r="BM86" s="23" t="s">
        <v>812</v>
      </c>
    </row>
    <row r="87" s="1" customFormat="1" ht="16.5" customHeight="1">
      <c r="B87" s="45"/>
      <c r="C87" s="220" t="s">
        <v>169</v>
      </c>
      <c r="D87" s="220" t="s">
        <v>122</v>
      </c>
      <c r="E87" s="221" t="s">
        <v>813</v>
      </c>
      <c r="F87" s="222" t="s">
        <v>814</v>
      </c>
      <c r="G87" s="223" t="s">
        <v>287</v>
      </c>
      <c r="H87" s="224">
        <v>10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78" t="s">
        <v>40</v>
      </c>
      <c r="O87" s="279"/>
      <c r="P87" s="280">
        <f>O87*H87</f>
        <v>0</v>
      </c>
      <c r="Q87" s="280">
        <v>0</v>
      </c>
      <c r="R87" s="280">
        <f>Q87*H87</f>
        <v>0</v>
      </c>
      <c r="S87" s="280">
        <v>0</v>
      </c>
      <c r="T87" s="281">
        <f>S87*H87</f>
        <v>0</v>
      </c>
      <c r="AR87" s="23" t="s">
        <v>788</v>
      </c>
      <c r="AT87" s="23" t="s">
        <v>122</v>
      </c>
      <c r="AU87" s="23" t="s">
        <v>74</v>
      </c>
      <c r="AY87" s="23" t="s">
        <v>120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74</v>
      </c>
      <c r="BK87" s="231">
        <f>ROUND(I87*H87,2)</f>
        <v>0</v>
      </c>
      <c r="BL87" s="23" t="s">
        <v>788</v>
      </c>
      <c r="BM87" s="23" t="s">
        <v>815</v>
      </c>
    </row>
    <row r="88" s="1" customFormat="1" ht="6.96" customHeight="1">
      <c r="B88" s="66"/>
      <c r="C88" s="67"/>
      <c r="D88" s="67"/>
      <c r="E88" s="67"/>
      <c r="F88" s="67"/>
      <c r="G88" s="67"/>
      <c r="H88" s="67"/>
      <c r="I88" s="165"/>
      <c r="J88" s="67"/>
      <c r="K88" s="67"/>
      <c r="L88" s="71"/>
    </row>
  </sheetData>
  <sheetProtection sheet="1" autoFilter="0" formatColumns="0" formatRows="0" objects="1" scenarios="1" spinCount="100000" saltValue="UTZG5dx66C8nzw9AOmLQzWGrb8JUW0jVvbotCw/CJ2o6xwvpizgzJ46L9xXUjc79U/XpToLuHNGB4BEgA5AcWw==" hashValue="J30QIpuKzSVBLBspor5tMFuYGjIE2JnN3NtkuE69zy5h5JO8QWak+wm6BIpL4g6/3Lo+5DiNl8le648J83uTtQ==" algorithmName="SHA-512" password="CC35"/>
  <autoFilter ref="C76:K87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2" customWidth="1"/>
    <col min="2" max="2" width="1.664063" style="282" customWidth="1"/>
    <col min="3" max="4" width="5" style="282" customWidth="1"/>
    <col min="5" max="5" width="11.67" style="282" customWidth="1"/>
    <col min="6" max="6" width="9.17" style="282" customWidth="1"/>
    <col min="7" max="7" width="5" style="282" customWidth="1"/>
    <col min="8" max="8" width="77.83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816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817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818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819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820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821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822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823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824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825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76</v>
      </c>
      <c r="F16" s="293" t="s">
        <v>826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827</v>
      </c>
      <c r="F17" s="293" t="s">
        <v>828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829</v>
      </c>
      <c r="F18" s="293" t="s">
        <v>830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831</v>
      </c>
      <c r="F19" s="293" t="s">
        <v>82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832</v>
      </c>
      <c r="F20" s="293" t="s">
        <v>833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834</v>
      </c>
      <c r="F21" s="293" t="s">
        <v>835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836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837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838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839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840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841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842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843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844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105</v>
      </c>
      <c r="F34" s="293"/>
      <c r="G34" s="293" t="s">
        <v>845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846</v>
      </c>
      <c r="F35" s="293"/>
      <c r="G35" s="293" t="s">
        <v>847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50</v>
      </c>
      <c r="F36" s="293"/>
      <c r="G36" s="293" t="s">
        <v>848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106</v>
      </c>
      <c r="F37" s="293"/>
      <c r="G37" s="293" t="s">
        <v>849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107</v>
      </c>
      <c r="F38" s="293"/>
      <c r="G38" s="293" t="s">
        <v>850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108</v>
      </c>
      <c r="F39" s="293"/>
      <c r="G39" s="293" t="s">
        <v>851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852</v>
      </c>
      <c r="F40" s="293"/>
      <c r="G40" s="293" t="s">
        <v>853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854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855</v>
      </c>
      <c r="F42" s="293"/>
      <c r="G42" s="293" t="s">
        <v>856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110</v>
      </c>
      <c r="F43" s="293"/>
      <c r="G43" s="293" t="s">
        <v>857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858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859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860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861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862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863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864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865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866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867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868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869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870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871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872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873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874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875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876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877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878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88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879</v>
      </c>
      <c r="D74" s="311"/>
      <c r="E74" s="311"/>
      <c r="F74" s="311" t="s">
        <v>880</v>
      </c>
      <c r="G74" s="312"/>
      <c r="H74" s="311" t="s">
        <v>106</v>
      </c>
      <c r="I74" s="311" t="s">
        <v>54</v>
      </c>
      <c r="J74" s="311" t="s">
        <v>881</v>
      </c>
      <c r="K74" s="310"/>
    </row>
    <row r="75" ht="17.25" customHeight="1">
      <c r="B75" s="308"/>
      <c r="C75" s="313" t="s">
        <v>882</v>
      </c>
      <c r="D75" s="313"/>
      <c r="E75" s="313"/>
      <c r="F75" s="314" t="s">
        <v>883</v>
      </c>
      <c r="G75" s="315"/>
      <c r="H75" s="313"/>
      <c r="I75" s="313"/>
      <c r="J75" s="313" t="s">
        <v>884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50</v>
      </c>
      <c r="D77" s="316"/>
      <c r="E77" s="316"/>
      <c r="F77" s="318" t="s">
        <v>885</v>
      </c>
      <c r="G77" s="317"/>
      <c r="H77" s="297" t="s">
        <v>886</v>
      </c>
      <c r="I77" s="297" t="s">
        <v>887</v>
      </c>
      <c r="J77" s="297">
        <v>20</v>
      </c>
      <c r="K77" s="310"/>
    </row>
    <row r="78" ht="15" customHeight="1">
      <c r="B78" s="308"/>
      <c r="C78" s="297" t="s">
        <v>888</v>
      </c>
      <c r="D78" s="297"/>
      <c r="E78" s="297"/>
      <c r="F78" s="318" t="s">
        <v>885</v>
      </c>
      <c r="G78" s="317"/>
      <c r="H78" s="297" t="s">
        <v>889</v>
      </c>
      <c r="I78" s="297" t="s">
        <v>887</v>
      </c>
      <c r="J78" s="297">
        <v>120</v>
      </c>
      <c r="K78" s="310"/>
    </row>
    <row r="79" ht="15" customHeight="1">
      <c r="B79" s="319"/>
      <c r="C79" s="297" t="s">
        <v>890</v>
      </c>
      <c r="D79" s="297"/>
      <c r="E79" s="297"/>
      <c r="F79" s="318" t="s">
        <v>891</v>
      </c>
      <c r="G79" s="317"/>
      <c r="H79" s="297" t="s">
        <v>892</v>
      </c>
      <c r="I79" s="297" t="s">
        <v>887</v>
      </c>
      <c r="J79" s="297">
        <v>50</v>
      </c>
      <c r="K79" s="310"/>
    </row>
    <row r="80" ht="15" customHeight="1">
      <c r="B80" s="319"/>
      <c r="C80" s="297" t="s">
        <v>893</v>
      </c>
      <c r="D80" s="297"/>
      <c r="E80" s="297"/>
      <c r="F80" s="318" t="s">
        <v>885</v>
      </c>
      <c r="G80" s="317"/>
      <c r="H80" s="297" t="s">
        <v>894</v>
      </c>
      <c r="I80" s="297" t="s">
        <v>895</v>
      </c>
      <c r="J80" s="297"/>
      <c r="K80" s="310"/>
    </row>
    <row r="81" ht="15" customHeight="1">
      <c r="B81" s="319"/>
      <c r="C81" s="320" t="s">
        <v>896</v>
      </c>
      <c r="D81" s="320"/>
      <c r="E81" s="320"/>
      <c r="F81" s="321" t="s">
        <v>891</v>
      </c>
      <c r="G81" s="320"/>
      <c r="H81" s="320" t="s">
        <v>897</v>
      </c>
      <c r="I81" s="320" t="s">
        <v>887</v>
      </c>
      <c r="J81" s="320">
        <v>15</v>
      </c>
      <c r="K81" s="310"/>
    </row>
    <row r="82" ht="15" customHeight="1">
      <c r="B82" s="319"/>
      <c r="C82" s="320" t="s">
        <v>898</v>
      </c>
      <c r="D82" s="320"/>
      <c r="E82" s="320"/>
      <c r="F82" s="321" t="s">
        <v>891</v>
      </c>
      <c r="G82" s="320"/>
      <c r="H82" s="320" t="s">
        <v>899</v>
      </c>
      <c r="I82" s="320" t="s">
        <v>887</v>
      </c>
      <c r="J82" s="320">
        <v>15</v>
      </c>
      <c r="K82" s="310"/>
    </row>
    <row r="83" ht="15" customHeight="1">
      <c r="B83" s="319"/>
      <c r="C83" s="320" t="s">
        <v>900</v>
      </c>
      <c r="D83" s="320"/>
      <c r="E83" s="320"/>
      <c r="F83" s="321" t="s">
        <v>891</v>
      </c>
      <c r="G83" s="320"/>
      <c r="H83" s="320" t="s">
        <v>901</v>
      </c>
      <c r="I83" s="320" t="s">
        <v>887</v>
      </c>
      <c r="J83" s="320">
        <v>20</v>
      </c>
      <c r="K83" s="310"/>
    </row>
    <row r="84" ht="15" customHeight="1">
      <c r="B84" s="319"/>
      <c r="C84" s="320" t="s">
        <v>902</v>
      </c>
      <c r="D84" s="320"/>
      <c r="E84" s="320"/>
      <c r="F84" s="321" t="s">
        <v>891</v>
      </c>
      <c r="G84" s="320"/>
      <c r="H84" s="320" t="s">
        <v>903</v>
      </c>
      <c r="I84" s="320" t="s">
        <v>887</v>
      </c>
      <c r="J84" s="320">
        <v>20</v>
      </c>
      <c r="K84" s="310"/>
    </row>
    <row r="85" ht="15" customHeight="1">
      <c r="B85" s="319"/>
      <c r="C85" s="297" t="s">
        <v>904</v>
      </c>
      <c r="D85" s="297"/>
      <c r="E85" s="297"/>
      <c r="F85" s="318" t="s">
        <v>891</v>
      </c>
      <c r="G85" s="317"/>
      <c r="H85" s="297" t="s">
        <v>905</v>
      </c>
      <c r="I85" s="297" t="s">
        <v>887</v>
      </c>
      <c r="J85" s="297">
        <v>50</v>
      </c>
      <c r="K85" s="310"/>
    </row>
    <row r="86" ht="15" customHeight="1">
      <c r="B86" s="319"/>
      <c r="C86" s="297" t="s">
        <v>906</v>
      </c>
      <c r="D86" s="297"/>
      <c r="E86" s="297"/>
      <c r="F86" s="318" t="s">
        <v>891</v>
      </c>
      <c r="G86" s="317"/>
      <c r="H86" s="297" t="s">
        <v>907</v>
      </c>
      <c r="I86" s="297" t="s">
        <v>887</v>
      </c>
      <c r="J86" s="297">
        <v>20</v>
      </c>
      <c r="K86" s="310"/>
    </row>
    <row r="87" ht="15" customHeight="1">
      <c r="B87" s="319"/>
      <c r="C87" s="297" t="s">
        <v>908</v>
      </c>
      <c r="D87" s="297"/>
      <c r="E87" s="297"/>
      <c r="F87" s="318" t="s">
        <v>891</v>
      </c>
      <c r="G87" s="317"/>
      <c r="H87" s="297" t="s">
        <v>909</v>
      </c>
      <c r="I87" s="297" t="s">
        <v>887</v>
      </c>
      <c r="J87" s="297">
        <v>20</v>
      </c>
      <c r="K87" s="310"/>
    </row>
    <row r="88" ht="15" customHeight="1">
      <c r="B88" s="319"/>
      <c r="C88" s="297" t="s">
        <v>910</v>
      </c>
      <c r="D88" s="297"/>
      <c r="E88" s="297"/>
      <c r="F88" s="318" t="s">
        <v>891</v>
      </c>
      <c r="G88" s="317"/>
      <c r="H88" s="297" t="s">
        <v>911</v>
      </c>
      <c r="I88" s="297" t="s">
        <v>887</v>
      </c>
      <c r="J88" s="297">
        <v>50</v>
      </c>
      <c r="K88" s="310"/>
    </row>
    <row r="89" ht="15" customHeight="1">
      <c r="B89" s="319"/>
      <c r="C89" s="297" t="s">
        <v>912</v>
      </c>
      <c r="D89" s="297"/>
      <c r="E89" s="297"/>
      <c r="F89" s="318" t="s">
        <v>891</v>
      </c>
      <c r="G89" s="317"/>
      <c r="H89" s="297" t="s">
        <v>912</v>
      </c>
      <c r="I89" s="297" t="s">
        <v>887</v>
      </c>
      <c r="J89" s="297">
        <v>50</v>
      </c>
      <c r="K89" s="310"/>
    </row>
    <row r="90" ht="15" customHeight="1">
      <c r="B90" s="319"/>
      <c r="C90" s="297" t="s">
        <v>111</v>
      </c>
      <c r="D90" s="297"/>
      <c r="E90" s="297"/>
      <c r="F90" s="318" t="s">
        <v>891</v>
      </c>
      <c r="G90" s="317"/>
      <c r="H90" s="297" t="s">
        <v>913</v>
      </c>
      <c r="I90" s="297" t="s">
        <v>887</v>
      </c>
      <c r="J90" s="297">
        <v>255</v>
      </c>
      <c r="K90" s="310"/>
    </row>
    <row r="91" ht="15" customHeight="1">
      <c r="B91" s="319"/>
      <c r="C91" s="297" t="s">
        <v>914</v>
      </c>
      <c r="D91" s="297"/>
      <c r="E91" s="297"/>
      <c r="F91" s="318" t="s">
        <v>885</v>
      </c>
      <c r="G91" s="317"/>
      <c r="H91" s="297" t="s">
        <v>915</v>
      </c>
      <c r="I91" s="297" t="s">
        <v>916</v>
      </c>
      <c r="J91" s="297"/>
      <c r="K91" s="310"/>
    </row>
    <row r="92" ht="15" customHeight="1">
      <c r="B92" s="319"/>
      <c r="C92" s="297" t="s">
        <v>917</v>
      </c>
      <c r="D92" s="297"/>
      <c r="E92" s="297"/>
      <c r="F92" s="318" t="s">
        <v>885</v>
      </c>
      <c r="G92" s="317"/>
      <c r="H92" s="297" t="s">
        <v>918</v>
      </c>
      <c r="I92" s="297" t="s">
        <v>919</v>
      </c>
      <c r="J92" s="297"/>
      <c r="K92" s="310"/>
    </row>
    <row r="93" ht="15" customHeight="1">
      <c r="B93" s="319"/>
      <c r="C93" s="297" t="s">
        <v>920</v>
      </c>
      <c r="D93" s="297"/>
      <c r="E93" s="297"/>
      <c r="F93" s="318" t="s">
        <v>885</v>
      </c>
      <c r="G93" s="317"/>
      <c r="H93" s="297" t="s">
        <v>920</v>
      </c>
      <c r="I93" s="297" t="s">
        <v>919</v>
      </c>
      <c r="J93" s="297"/>
      <c r="K93" s="310"/>
    </row>
    <row r="94" ht="15" customHeight="1">
      <c r="B94" s="319"/>
      <c r="C94" s="297" t="s">
        <v>35</v>
      </c>
      <c r="D94" s="297"/>
      <c r="E94" s="297"/>
      <c r="F94" s="318" t="s">
        <v>885</v>
      </c>
      <c r="G94" s="317"/>
      <c r="H94" s="297" t="s">
        <v>921</v>
      </c>
      <c r="I94" s="297" t="s">
        <v>919</v>
      </c>
      <c r="J94" s="297"/>
      <c r="K94" s="310"/>
    </row>
    <row r="95" ht="15" customHeight="1">
      <c r="B95" s="319"/>
      <c r="C95" s="297" t="s">
        <v>45</v>
      </c>
      <c r="D95" s="297"/>
      <c r="E95" s="297"/>
      <c r="F95" s="318" t="s">
        <v>885</v>
      </c>
      <c r="G95" s="317"/>
      <c r="H95" s="297" t="s">
        <v>922</v>
      </c>
      <c r="I95" s="297" t="s">
        <v>919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923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879</v>
      </c>
      <c r="D101" s="311"/>
      <c r="E101" s="311"/>
      <c r="F101" s="311" t="s">
        <v>880</v>
      </c>
      <c r="G101" s="312"/>
      <c r="H101" s="311" t="s">
        <v>106</v>
      </c>
      <c r="I101" s="311" t="s">
        <v>54</v>
      </c>
      <c r="J101" s="311" t="s">
        <v>881</v>
      </c>
      <c r="K101" s="310"/>
    </row>
    <row r="102" ht="17.25" customHeight="1">
      <c r="B102" s="308"/>
      <c r="C102" s="313" t="s">
        <v>882</v>
      </c>
      <c r="D102" s="313"/>
      <c r="E102" s="313"/>
      <c r="F102" s="314" t="s">
        <v>883</v>
      </c>
      <c r="G102" s="315"/>
      <c r="H102" s="313"/>
      <c r="I102" s="313"/>
      <c r="J102" s="313" t="s">
        <v>884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50</v>
      </c>
      <c r="D104" s="316"/>
      <c r="E104" s="316"/>
      <c r="F104" s="318" t="s">
        <v>885</v>
      </c>
      <c r="G104" s="327"/>
      <c r="H104" s="297" t="s">
        <v>924</v>
      </c>
      <c r="I104" s="297" t="s">
        <v>887</v>
      </c>
      <c r="J104" s="297">
        <v>20</v>
      </c>
      <c r="K104" s="310"/>
    </row>
    <row r="105" ht="15" customHeight="1">
      <c r="B105" s="308"/>
      <c r="C105" s="297" t="s">
        <v>888</v>
      </c>
      <c r="D105" s="297"/>
      <c r="E105" s="297"/>
      <c r="F105" s="318" t="s">
        <v>885</v>
      </c>
      <c r="G105" s="297"/>
      <c r="H105" s="297" t="s">
        <v>924</v>
      </c>
      <c r="I105" s="297" t="s">
        <v>887</v>
      </c>
      <c r="J105" s="297">
        <v>120</v>
      </c>
      <c r="K105" s="310"/>
    </row>
    <row r="106" ht="15" customHeight="1">
      <c r="B106" s="319"/>
      <c r="C106" s="297" t="s">
        <v>890</v>
      </c>
      <c r="D106" s="297"/>
      <c r="E106" s="297"/>
      <c r="F106" s="318" t="s">
        <v>891</v>
      </c>
      <c r="G106" s="297"/>
      <c r="H106" s="297" t="s">
        <v>924</v>
      </c>
      <c r="I106" s="297" t="s">
        <v>887</v>
      </c>
      <c r="J106" s="297">
        <v>50</v>
      </c>
      <c r="K106" s="310"/>
    </row>
    <row r="107" ht="15" customHeight="1">
      <c r="B107" s="319"/>
      <c r="C107" s="297" t="s">
        <v>893</v>
      </c>
      <c r="D107" s="297"/>
      <c r="E107" s="297"/>
      <c r="F107" s="318" t="s">
        <v>885</v>
      </c>
      <c r="G107" s="297"/>
      <c r="H107" s="297" t="s">
        <v>924</v>
      </c>
      <c r="I107" s="297" t="s">
        <v>895</v>
      </c>
      <c r="J107" s="297"/>
      <c r="K107" s="310"/>
    </row>
    <row r="108" ht="15" customHeight="1">
      <c r="B108" s="319"/>
      <c r="C108" s="297" t="s">
        <v>904</v>
      </c>
      <c r="D108" s="297"/>
      <c r="E108" s="297"/>
      <c r="F108" s="318" t="s">
        <v>891</v>
      </c>
      <c r="G108" s="297"/>
      <c r="H108" s="297" t="s">
        <v>924</v>
      </c>
      <c r="I108" s="297" t="s">
        <v>887</v>
      </c>
      <c r="J108" s="297">
        <v>50</v>
      </c>
      <c r="K108" s="310"/>
    </row>
    <row r="109" ht="15" customHeight="1">
      <c r="B109" s="319"/>
      <c r="C109" s="297" t="s">
        <v>912</v>
      </c>
      <c r="D109" s="297"/>
      <c r="E109" s="297"/>
      <c r="F109" s="318" t="s">
        <v>891</v>
      </c>
      <c r="G109" s="297"/>
      <c r="H109" s="297" t="s">
        <v>924</v>
      </c>
      <c r="I109" s="297" t="s">
        <v>887</v>
      </c>
      <c r="J109" s="297">
        <v>50</v>
      </c>
      <c r="K109" s="310"/>
    </row>
    <row r="110" ht="15" customHeight="1">
      <c r="B110" s="319"/>
      <c r="C110" s="297" t="s">
        <v>910</v>
      </c>
      <c r="D110" s="297"/>
      <c r="E110" s="297"/>
      <c r="F110" s="318" t="s">
        <v>891</v>
      </c>
      <c r="G110" s="297"/>
      <c r="H110" s="297" t="s">
        <v>924</v>
      </c>
      <c r="I110" s="297" t="s">
        <v>887</v>
      </c>
      <c r="J110" s="297">
        <v>50</v>
      </c>
      <c r="K110" s="310"/>
    </row>
    <row r="111" ht="15" customHeight="1">
      <c r="B111" s="319"/>
      <c r="C111" s="297" t="s">
        <v>50</v>
      </c>
      <c r="D111" s="297"/>
      <c r="E111" s="297"/>
      <c r="F111" s="318" t="s">
        <v>885</v>
      </c>
      <c r="G111" s="297"/>
      <c r="H111" s="297" t="s">
        <v>925</v>
      </c>
      <c r="I111" s="297" t="s">
        <v>887</v>
      </c>
      <c r="J111" s="297">
        <v>20</v>
      </c>
      <c r="K111" s="310"/>
    </row>
    <row r="112" ht="15" customHeight="1">
      <c r="B112" s="319"/>
      <c r="C112" s="297" t="s">
        <v>926</v>
      </c>
      <c r="D112" s="297"/>
      <c r="E112" s="297"/>
      <c r="F112" s="318" t="s">
        <v>885</v>
      </c>
      <c r="G112" s="297"/>
      <c r="H112" s="297" t="s">
        <v>927</v>
      </c>
      <c r="I112" s="297" t="s">
        <v>887</v>
      </c>
      <c r="J112" s="297">
        <v>120</v>
      </c>
      <c r="K112" s="310"/>
    </row>
    <row r="113" ht="15" customHeight="1">
      <c r="B113" s="319"/>
      <c r="C113" s="297" t="s">
        <v>35</v>
      </c>
      <c r="D113" s="297"/>
      <c r="E113" s="297"/>
      <c r="F113" s="318" t="s">
        <v>885</v>
      </c>
      <c r="G113" s="297"/>
      <c r="H113" s="297" t="s">
        <v>928</v>
      </c>
      <c r="I113" s="297" t="s">
        <v>919</v>
      </c>
      <c r="J113" s="297"/>
      <c r="K113" s="310"/>
    </row>
    <row r="114" ht="15" customHeight="1">
      <c r="B114" s="319"/>
      <c r="C114" s="297" t="s">
        <v>45</v>
      </c>
      <c r="D114" s="297"/>
      <c r="E114" s="297"/>
      <c r="F114" s="318" t="s">
        <v>885</v>
      </c>
      <c r="G114" s="297"/>
      <c r="H114" s="297" t="s">
        <v>929</v>
      </c>
      <c r="I114" s="297" t="s">
        <v>919</v>
      </c>
      <c r="J114" s="297"/>
      <c r="K114" s="310"/>
    </row>
    <row r="115" ht="15" customHeight="1">
      <c r="B115" s="319"/>
      <c r="C115" s="297" t="s">
        <v>54</v>
      </c>
      <c r="D115" s="297"/>
      <c r="E115" s="297"/>
      <c r="F115" s="318" t="s">
        <v>885</v>
      </c>
      <c r="G115" s="297"/>
      <c r="H115" s="297" t="s">
        <v>930</v>
      </c>
      <c r="I115" s="297" t="s">
        <v>931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932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879</v>
      </c>
      <c r="D121" s="311"/>
      <c r="E121" s="311"/>
      <c r="F121" s="311" t="s">
        <v>880</v>
      </c>
      <c r="G121" s="312"/>
      <c r="H121" s="311" t="s">
        <v>106</v>
      </c>
      <c r="I121" s="311" t="s">
        <v>54</v>
      </c>
      <c r="J121" s="311" t="s">
        <v>881</v>
      </c>
      <c r="K121" s="337"/>
    </row>
    <row r="122" ht="17.25" customHeight="1">
      <c r="B122" s="336"/>
      <c r="C122" s="313" t="s">
        <v>882</v>
      </c>
      <c r="D122" s="313"/>
      <c r="E122" s="313"/>
      <c r="F122" s="314" t="s">
        <v>883</v>
      </c>
      <c r="G122" s="315"/>
      <c r="H122" s="313"/>
      <c r="I122" s="313"/>
      <c r="J122" s="313" t="s">
        <v>884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888</v>
      </c>
      <c r="D124" s="316"/>
      <c r="E124" s="316"/>
      <c r="F124" s="318" t="s">
        <v>885</v>
      </c>
      <c r="G124" s="297"/>
      <c r="H124" s="297" t="s">
        <v>924</v>
      </c>
      <c r="I124" s="297" t="s">
        <v>887</v>
      </c>
      <c r="J124" s="297">
        <v>120</v>
      </c>
      <c r="K124" s="340"/>
    </row>
    <row r="125" ht="15" customHeight="1">
      <c r="B125" s="338"/>
      <c r="C125" s="297" t="s">
        <v>933</v>
      </c>
      <c r="D125" s="297"/>
      <c r="E125" s="297"/>
      <c r="F125" s="318" t="s">
        <v>885</v>
      </c>
      <c r="G125" s="297"/>
      <c r="H125" s="297" t="s">
        <v>934</v>
      </c>
      <c r="I125" s="297" t="s">
        <v>887</v>
      </c>
      <c r="J125" s="297" t="s">
        <v>935</v>
      </c>
      <c r="K125" s="340"/>
    </row>
    <row r="126" ht="15" customHeight="1">
      <c r="B126" s="338"/>
      <c r="C126" s="297" t="s">
        <v>834</v>
      </c>
      <c r="D126" s="297"/>
      <c r="E126" s="297"/>
      <c r="F126" s="318" t="s">
        <v>885</v>
      </c>
      <c r="G126" s="297"/>
      <c r="H126" s="297" t="s">
        <v>936</v>
      </c>
      <c r="I126" s="297" t="s">
        <v>887</v>
      </c>
      <c r="J126" s="297" t="s">
        <v>935</v>
      </c>
      <c r="K126" s="340"/>
    </row>
    <row r="127" ht="15" customHeight="1">
      <c r="B127" s="338"/>
      <c r="C127" s="297" t="s">
        <v>896</v>
      </c>
      <c r="D127" s="297"/>
      <c r="E127" s="297"/>
      <c r="F127" s="318" t="s">
        <v>891</v>
      </c>
      <c r="G127" s="297"/>
      <c r="H127" s="297" t="s">
        <v>897</v>
      </c>
      <c r="I127" s="297" t="s">
        <v>887</v>
      </c>
      <c r="J127" s="297">
        <v>15</v>
      </c>
      <c r="K127" s="340"/>
    </row>
    <row r="128" ht="15" customHeight="1">
      <c r="B128" s="338"/>
      <c r="C128" s="320" t="s">
        <v>898</v>
      </c>
      <c r="D128" s="320"/>
      <c r="E128" s="320"/>
      <c r="F128" s="321" t="s">
        <v>891</v>
      </c>
      <c r="G128" s="320"/>
      <c r="H128" s="320" t="s">
        <v>899</v>
      </c>
      <c r="I128" s="320" t="s">
        <v>887</v>
      </c>
      <c r="J128" s="320">
        <v>15</v>
      </c>
      <c r="K128" s="340"/>
    </row>
    <row r="129" ht="15" customHeight="1">
      <c r="B129" s="338"/>
      <c r="C129" s="320" t="s">
        <v>900</v>
      </c>
      <c r="D129" s="320"/>
      <c r="E129" s="320"/>
      <c r="F129" s="321" t="s">
        <v>891</v>
      </c>
      <c r="G129" s="320"/>
      <c r="H129" s="320" t="s">
        <v>901</v>
      </c>
      <c r="I129" s="320" t="s">
        <v>887</v>
      </c>
      <c r="J129" s="320">
        <v>20</v>
      </c>
      <c r="K129" s="340"/>
    </row>
    <row r="130" ht="15" customHeight="1">
      <c r="B130" s="338"/>
      <c r="C130" s="320" t="s">
        <v>902</v>
      </c>
      <c r="D130" s="320"/>
      <c r="E130" s="320"/>
      <c r="F130" s="321" t="s">
        <v>891</v>
      </c>
      <c r="G130" s="320"/>
      <c r="H130" s="320" t="s">
        <v>903</v>
      </c>
      <c r="I130" s="320" t="s">
        <v>887</v>
      </c>
      <c r="J130" s="320">
        <v>20</v>
      </c>
      <c r="K130" s="340"/>
    </row>
    <row r="131" ht="15" customHeight="1">
      <c r="B131" s="338"/>
      <c r="C131" s="297" t="s">
        <v>890</v>
      </c>
      <c r="D131" s="297"/>
      <c r="E131" s="297"/>
      <c r="F131" s="318" t="s">
        <v>891</v>
      </c>
      <c r="G131" s="297"/>
      <c r="H131" s="297" t="s">
        <v>924</v>
      </c>
      <c r="I131" s="297" t="s">
        <v>887</v>
      </c>
      <c r="J131" s="297">
        <v>50</v>
      </c>
      <c r="K131" s="340"/>
    </row>
    <row r="132" ht="15" customHeight="1">
      <c r="B132" s="338"/>
      <c r="C132" s="297" t="s">
        <v>904</v>
      </c>
      <c r="D132" s="297"/>
      <c r="E132" s="297"/>
      <c r="F132" s="318" t="s">
        <v>891</v>
      </c>
      <c r="G132" s="297"/>
      <c r="H132" s="297" t="s">
        <v>924</v>
      </c>
      <c r="I132" s="297" t="s">
        <v>887</v>
      </c>
      <c r="J132" s="297">
        <v>50</v>
      </c>
      <c r="K132" s="340"/>
    </row>
    <row r="133" ht="15" customHeight="1">
      <c r="B133" s="338"/>
      <c r="C133" s="297" t="s">
        <v>910</v>
      </c>
      <c r="D133" s="297"/>
      <c r="E133" s="297"/>
      <c r="F133" s="318" t="s">
        <v>891</v>
      </c>
      <c r="G133" s="297"/>
      <c r="H133" s="297" t="s">
        <v>924</v>
      </c>
      <c r="I133" s="297" t="s">
        <v>887</v>
      </c>
      <c r="J133" s="297">
        <v>50</v>
      </c>
      <c r="K133" s="340"/>
    </row>
    <row r="134" ht="15" customHeight="1">
      <c r="B134" s="338"/>
      <c r="C134" s="297" t="s">
        <v>912</v>
      </c>
      <c r="D134" s="297"/>
      <c r="E134" s="297"/>
      <c r="F134" s="318" t="s">
        <v>891</v>
      </c>
      <c r="G134" s="297"/>
      <c r="H134" s="297" t="s">
        <v>924</v>
      </c>
      <c r="I134" s="297" t="s">
        <v>887</v>
      </c>
      <c r="J134" s="297">
        <v>50</v>
      </c>
      <c r="K134" s="340"/>
    </row>
    <row r="135" ht="15" customHeight="1">
      <c r="B135" s="338"/>
      <c r="C135" s="297" t="s">
        <v>111</v>
      </c>
      <c r="D135" s="297"/>
      <c r="E135" s="297"/>
      <c r="F135" s="318" t="s">
        <v>891</v>
      </c>
      <c r="G135" s="297"/>
      <c r="H135" s="297" t="s">
        <v>937</v>
      </c>
      <c r="I135" s="297" t="s">
        <v>887</v>
      </c>
      <c r="J135" s="297">
        <v>255</v>
      </c>
      <c r="K135" s="340"/>
    </row>
    <row r="136" ht="15" customHeight="1">
      <c r="B136" s="338"/>
      <c r="C136" s="297" t="s">
        <v>914</v>
      </c>
      <c r="D136" s="297"/>
      <c r="E136" s="297"/>
      <c r="F136" s="318" t="s">
        <v>885</v>
      </c>
      <c r="G136" s="297"/>
      <c r="H136" s="297" t="s">
        <v>938</v>
      </c>
      <c r="I136" s="297" t="s">
        <v>916</v>
      </c>
      <c r="J136" s="297"/>
      <c r="K136" s="340"/>
    </row>
    <row r="137" ht="15" customHeight="1">
      <c r="B137" s="338"/>
      <c r="C137" s="297" t="s">
        <v>917</v>
      </c>
      <c r="D137" s="297"/>
      <c r="E137" s="297"/>
      <c r="F137" s="318" t="s">
        <v>885</v>
      </c>
      <c r="G137" s="297"/>
      <c r="H137" s="297" t="s">
        <v>939</v>
      </c>
      <c r="I137" s="297" t="s">
        <v>919</v>
      </c>
      <c r="J137" s="297"/>
      <c r="K137" s="340"/>
    </row>
    <row r="138" ht="15" customHeight="1">
      <c r="B138" s="338"/>
      <c r="C138" s="297" t="s">
        <v>920</v>
      </c>
      <c r="D138" s="297"/>
      <c r="E138" s="297"/>
      <c r="F138" s="318" t="s">
        <v>885</v>
      </c>
      <c r="G138" s="297"/>
      <c r="H138" s="297" t="s">
        <v>920</v>
      </c>
      <c r="I138" s="297" t="s">
        <v>919</v>
      </c>
      <c r="J138" s="297"/>
      <c r="K138" s="340"/>
    </row>
    <row r="139" ht="15" customHeight="1">
      <c r="B139" s="338"/>
      <c r="C139" s="297" t="s">
        <v>35</v>
      </c>
      <c r="D139" s="297"/>
      <c r="E139" s="297"/>
      <c r="F139" s="318" t="s">
        <v>885</v>
      </c>
      <c r="G139" s="297"/>
      <c r="H139" s="297" t="s">
        <v>940</v>
      </c>
      <c r="I139" s="297" t="s">
        <v>919</v>
      </c>
      <c r="J139" s="297"/>
      <c r="K139" s="340"/>
    </row>
    <row r="140" ht="15" customHeight="1">
      <c r="B140" s="338"/>
      <c r="C140" s="297" t="s">
        <v>941</v>
      </c>
      <c r="D140" s="297"/>
      <c r="E140" s="297"/>
      <c r="F140" s="318" t="s">
        <v>885</v>
      </c>
      <c r="G140" s="297"/>
      <c r="H140" s="297" t="s">
        <v>942</v>
      </c>
      <c r="I140" s="297" t="s">
        <v>919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943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879</v>
      </c>
      <c r="D146" s="311"/>
      <c r="E146" s="311"/>
      <c r="F146" s="311" t="s">
        <v>880</v>
      </c>
      <c r="G146" s="312"/>
      <c r="H146" s="311" t="s">
        <v>106</v>
      </c>
      <c r="I146" s="311" t="s">
        <v>54</v>
      </c>
      <c r="J146" s="311" t="s">
        <v>881</v>
      </c>
      <c r="K146" s="310"/>
    </row>
    <row r="147" ht="17.25" customHeight="1">
      <c r="B147" s="308"/>
      <c r="C147" s="313" t="s">
        <v>882</v>
      </c>
      <c r="D147" s="313"/>
      <c r="E147" s="313"/>
      <c r="F147" s="314" t="s">
        <v>883</v>
      </c>
      <c r="G147" s="315"/>
      <c r="H147" s="313"/>
      <c r="I147" s="313"/>
      <c r="J147" s="313" t="s">
        <v>884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888</v>
      </c>
      <c r="D149" s="297"/>
      <c r="E149" s="297"/>
      <c r="F149" s="345" t="s">
        <v>885</v>
      </c>
      <c r="G149" s="297"/>
      <c r="H149" s="344" t="s">
        <v>924</v>
      </c>
      <c r="I149" s="344" t="s">
        <v>887</v>
      </c>
      <c r="J149" s="344">
        <v>120</v>
      </c>
      <c r="K149" s="340"/>
    </row>
    <row r="150" ht="15" customHeight="1">
      <c r="B150" s="319"/>
      <c r="C150" s="344" t="s">
        <v>933</v>
      </c>
      <c r="D150" s="297"/>
      <c r="E150" s="297"/>
      <c r="F150" s="345" t="s">
        <v>885</v>
      </c>
      <c r="G150" s="297"/>
      <c r="H150" s="344" t="s">
        <v>944</v>
      </c>
      <c r="I150" s="344" t="s">
        <v>887</v>
      </c>
      <c r="J150" s="344" t="s">
        <v>935</v>
      </c>
      <c r="K150" s="340"/>
    </row>
    <row r="151" ht="15" customHeight="1">
      <c r="B151" s="319"/>
      <c r="C151" s="344" t="s">
        <v>834</v>
      </c>
      <c r="D151" s="297"/>
      <c r="E151" s="297"/>
      <c r="F151" s="345" t="s">
        <v>885</v>
      </c>
      <c r="G151" s="297"/>
      <c r="H151" s="344" t="s">
        <v>945</v>
      </c>
      <c r="I151" s="344" t="s">
        <v>887</v>
      </c>
      <c r="J151" s="344" t="s">
        <v>935</v>
      </c>
      <c r="K151" s="340"/>
    </row>
    <row r="152" ht="15" customHeight="1">
      <c r="B152" s="319"/>
      <c r="C152" s="344" t="s">
        <v>890</v>
      </c>
      <c r="D152" s="297"/>
      <c r="E152" s="297"/>
      <c r="F152" s="345" t="s">
        <v>891</v>
      </c>
      <c r="G152" s="297"/>
      <c r="H152" s="344" t="s">
        <v>924</v>
      </c>
      <c r="I152" s="344" t="s">
        <v>887</v>
      </c>
      <c r="J152" s="344">
        <v>50</v>
      </c>
      <c r="K152" s="340"/>
    </row>
    <row r="153" ht="15" customHeight="1">
      <c r="B153" s="319"/>
      <c r="C153" s="344" t="s">
        <v>893</v>
      </c>
      <c r="D153" s="297"/>
      <c r="E153" s="297"/>
      <c r="F153" s="345" t="s">
        <v>885</v>
      </c>
      <c r="G153" s="297"/>
      <c r="H153" s="344" t="s">
        <v>924</v>
      </c>
      <c r="I153" s="344" t="s">
        <v>895</v>
      </c>
      <c r="J153" s="344"/>
      <c r="K153" s="340"/>
    </row>
    <row r="154" ht="15" customHeight="1">
      <c r="B154" s="319"/>
      <c r="C154" s="344" t="s">
        <v>904</v>
      </c>
      <c r="D154" s="297"/>
      <c r="E154" s="297"/>
      <c r="F154" s="345" t="s">
        <v>891</v>
      </c>
      <c r="G154" s="297"/>
      <c r="H154" s="344" t="s">
        <v>924</v>
      </c>
      <c r="I154" s="344" t="s">
        <v>887</v>
      </c>
      <c r="J154" s="344">
        <v>50</v>
      </c>
      <c r="K154" s="340"/>
    </row>
    <row r="155" ht="15" customHeight="1">
      <c r="B155" s="319"/>
      <c r="C155" s="344" t="s">
        <v>912</v>
      </c>
      <c r="D155" s="297"/>
      <c r="E155" s="297"/>
      <c r="F155" s="345" t="s">
        <v>891</v>
      </c>
      <c r="G155" s="297"/>
      <c r="H155" s="344" t="s">
        <v>924</v>
      </c>
      <c r="I155" s="344" t="s">
        <v>887</v>
      </c>
      <c r="J155" s="344">
        <v>50</v>
      </c>
      <c r="K155" s="340"/>
    </row>
    <row r="156" ht="15" customHeight="1">
      <c r="B156" s="319"/>
      <c r="C156" s="344" t="s">
        <v>910</v>
      </c>
      <c r="D156" s="297"/>
      <c r="E156" s="297"/>
      <c r="F156" s="345" t="s">
        <v>891</v>
      </c>
      <c r="G156" s="297"/>
      <c r="H156" s="344" t="s">
        <v>924</v>
      </c>
      <c r="I156" s="344" t="s">
        <v>887</v>
      </c>
      <c r="J156" s="344">
        <v>50</v>
      </c>
      <c r="K156" s="340"/>
    </row>
    <row r="157" ht="15" customHeight="1">
      <c r="B157" s="319"/>
      <c r="C157" s="344" t="s">
        <v>93</v>
      </c>
      <c r="D157" s="297"/>
      <c r="E157" s="297"/>
      <c r="F157" s="345" t="s">
        <v>885</v>
      </c>
      <c r="G157" s="297"/>
      <c r="H157" s="344" t="s">
        <v>946</v>
      </c>
      <c r="I157" s="344" t="s">
        <v>887</v>
      </c>
      <c r="J157" s="344" t="s">
        <v>947</v>
      </c>
      <c r="K157" s="340"/>
    </row>
    <row r="158" ht="15" customHeight="1">
      <c r="B158" s="319"/>
      <c r="C158" s="344" t="s">
        <v>948</v>
      </c>
      <c r="D158" s="297"/>
      <c r="E158" s="297"/>
      <c r="F158" s="345" t="s">
        <v>885</v>
      </c>
      <c r="G158" s="297"/>
      <c r="H158" s="344" t="s">
        <v>949</v>
      </c>
      <c r="I158" s="344" t="s">
        <v>919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950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879</v>
      </c>
      <c r="D164" s="311"/>
      <c r="E164" s="311"/>
      <c r="F164" s="311" t="s">
        <v>880</v>
      </c>
      <c r="G164" s="348"/>
      <c r="H164" s="349" t="s">
        <v>106</v>
      </c>
      <c r="I164" s="349" t="s">
        <v>54</v>
      </c>
      <c r="J164" s="311" t="s">
        <v>881</v>
      </c>
      <c r="K164" s="288"/>
    </row>
    <row r="165" ht="17.25" customHeight="1">
      <c r="B165" s="289"/>
      <c r="C165" s="313" t="s">
        <v>882</v>
      </c>
      <c r="D165" s="313"/>
      <c r="E165" s="313"/>
      <c r="F165" s="314" t="s">
        <v>883</v>
      </c>
      <c r="G165" s="350"/>
      <c r="H165" s="351"/>
      <c r="I165" s="351"/>
      <c r="J165" s="313" t="s">
        <v>884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888</v>
      </c>
      <c r="D167" s="297"/>
      <c r="E167" s="297"/>
      <c r="F167" s="318" t="s">
        <v>885</v>
      </c>
      <c r="G167" s="297"/>
      <c r="H167" s="297" t="s">
        <v>924</v>
      </c>
      <c r="I167" s="297" t="s">
        <v>887</v>
      </c>
      <c r="J167" s="297">
        <v>120</v>
      </c>
      <c r="K167" s="340"/>
    </row>
    <row r="168" ht="15" customHeight="1">
      <c r="B168" s="319"/>
      <c r="C168" s="297" t="s">
        <v>933</v>
      </c>
      <c r="D168" s="297"/>
      <c r="E168" s="297"/>
      <c r="F168" s="318" t="s">
        <v>885</v>
      </c>
      <c r="G168" s="297"/>
      <c r="H168" s="297" t="s">
        <v>934</v>
      </c>
      <c r="I168" s="297" t="s">
        <v>887</v>
      </c>
      <c r="J168" s="297" t="s">
        <v>935</v>
      </c>
      <c r="K168" s="340"/>
    </row>
    <row r="169" ht="15" customHeight="1">
      <c r="B169" s="319"/>
      <c r="C169" s="297" t="s">
        <v>834</v>
      </c>
      <c r="D169" s="297"/>
      <c r="E169" s="297"/>
      <c r="F169" s="318" t="s">
        <v>885</v>
      </c>
      <c r="G169" s="297"/>
      <c r="H169" s="297" t="s">
        <v>951</v>
      </c>
      <c r="I169" s="297" t="s">
        <v>887</v>
      </c>
      <c r="J169" s="297" t="s">
        <v>935</v>
      </c>
      <c r="K169" s="340"/>
    </row>
    <row r="170" ht="15" customHeight="1">
      <c r="B170" s="319"/>
      <c r="C170" s="297" t="s">
        <v>890</v>
      </c>
      <c r="D170" s="297"/>
      <c r="E170" s="297"/>
      <c r="F170" s="318" t="s">
        <v>891</v>
      </c>
      <c r="G170" s="297"/>
      <c r="H170" s="297" t="s">
        <v>951</v>
      </c>
      <c r="I170" s="297" t="s">
        <v>887</v>
      </c>
      <c r="J170" s="297">
        <v>50</v>
      </c>
      <c r="K170" s="340"/>
    </row>
    <row r="171" ht="15" customHeight="1">
      <c r="B171" s="319"/>
      <c r="C171" s="297" t="s">
        <v>893</v>
      </c>
      <c r="D171" s="297"/>
      <c r="E171" s="297"/>
      <c r="F171" s="318" t="s">
        <v>885</v>
      </c>
      <c r="G171" s="297"/>
      <c r="H171" s="297" t="s">
        <v>951</v>
      </c>
      <c r="I171" s="297" t="s">
        <v>895</v>
      </c>
      <c r="J171" s="297"/>
      <c r="K171" s="340"/>
    </row>
    <row r="172" ht="15" customHeight="1">
      <c r="B172" s="319"/>
      <c r="C172" s="297" t="s">
        <v>904</v>
      </c>
      <c r="D172" s="297"/>
      <c r="E172" s="297"/>
      <c r="F172" s="318" t="s">
        <v>891</v>
      </c>
      <c r="G172" s="297"/>
      <c r="H172" s="297" t="s">
        <v>951</v>
      </c>
      <c r="I172" s="297" t="s">
        <v>887</v>
      </c>
      <c r="J172" s="297">
        <v>50</v>
      </c>
      <c r="K172" s="340"/>
    </row>
    <row r="173" ht="15" customHeight="1">
      <c r="B173" s="319"/>
      <c r="C173" s="297" t="s">
        <v>912</v>
      </c>
      <c r="D173" s="297"/>
      <c r="E173" s="297"/>
      <c r="F173" s="318" t="s">
        <v>891</v>
      </c>
      <c r="G173" s="297"/>
      <c r="H173" s="297" t="s">
        <v>951</v>
      </c>
      <c r="I173" s="297" t="s">
        <v>887</v>
      </c>
      <c r="J173" s="297">
        <v>50</v>
      </c>
      <c r="K173" s="340"/>
    </row>
    <row r="174" ht="15" customHeight="1">
      <c r="B174" s="319"/>
      <c r="C174" s="297" t="s">
        <v>910</v>
      </c>
      <c r="D174" s="297"/>
      <c r="E174" s="297"/>
      <c r="F174" s="318" t="s">
        <v>891</v>
      </c>
      <c r="G174" s="297"/>
      <c r="H174" s="297" t="s">
        <v>951</v>
      </c>
      <c r="I174" s="297" t="s">
        <v>887</v>
      </c>
      <c r="J174" s="297">
        <v>50</v>
      </c>
      <c r="K174" s="340"/>
    </row>
    <row r="175" ht="15" customHeight="1">
      <c r="B175" s="319"/>
      <c r="C175" s="297" t="s">
        <v>105</v>
      </c>
      <c r="D175" s="297"/>
      <c r="E175" s="297"/>
      <c r="F175" s="318" t="s">
        <v>885</v>
      </c>
      <c r="G175" s="297"/>
      <c r="H175" s="297" t="s">
        <v>952</v>
      </c>
      <c r="I175" s="297" t="s">
        <v>953</v>
      </c>
      <c r="J175" s="297"/>
      <c r="K175" s="340"/>
    </row>
    <row r="176" ht="15" customHeight="1">
      <c r="B176" s="319"/>
      <c r="C176" s="297" t="s">
        <v>54</v>
      </c>
      <c r="D176" s="297"/>
      <c r="E176" s="297"/>
      <c r="F176" s="318" t="s">
        <v>885</v>
      </c>
      <c r="G176" s="297"/>
      <c r="H176" s="297" t="s">
        <v>954</v>
      </c>
      <c r="I176" s="297" t="s">
        <v>955</v>
      </c>
      <c r="J176" s="297">
        <v>1</v>
      </c>
      <c r="K176" s="340"/>
    </row>
    <row r="177" ht="15" customHeight="1">
      <c r="B177" s="319"/>
      <c r="C177" s="297" t="s">
        <v>50</v>
      </c>
      <c r="D177" s="297"/>
      <c r="E177" s="297"/>
      <c r="F177" s="318" t="s">
        <v>885</v>
      </c>
      <c r="G177" s="297"/>
      <c r="H177" s="297" t="s">
        <v>956</v>
      </c>
      <c r="I177" s="297" t="s">
        <v>887</v>
      </c>
      <c r="J177" s="297">
        <v>20</v>
      </c>
      <c r="K177" s="340"/>
    </row>
    <row r="178" ht="15" customHeight="1">
      <c r="B178" s="319"/>
      <c r="C178" s="297" t="s">
        <v>106</v>
      </c>
      <c r="D178" s="297"/>
      <c r="E178" s="297"/>
      <c r="F178" s="318" t="s">
        <v>885</v>
      </c>
      <c r="G178" s="297"/>
      <c r="H178" s="297" t="s">
        <v>957</v>
      </c>
      <c r="I178" s="297" t="s">
        <v>887</v>
      </c>
      <c r="J178" s="297">
        <v>255</v>
      </c>
      <c r="K178" s="340"/>
    </row>
    <row r="179" ht="15" customHeight="1">
      <c r="B179" s="319"/>
      <c r="C179" s="297" t="s">
        <v>107</v>
      </c>
      <c r="D179" s="297"/>
      <c r="E179" s="297"/>
      <c r="F179" s="318" t="s">
        <v>885</v>
      </c>
      <c r="G179" s="297"/>
      <c r="H179" s="297" t="s">
        <v>850</v>
      </c>
      <c r="I179" s="297" t="s">
        <v>887</v>
      </c>
      <c r="J179" s="297">
        <v>10</v>
      </c>
      <c r="K179" s="340"/>
    </row>
    <row r="180" ht="15" customHeight="1">
      <c r="B180" s="319"/>
      <c r="C180" s="297" t="s">
        <v>108</v>
      </c>
      <c r="D180" s="297"/>
      <c r="E180" s="297"/>
      <c r="F180" s="318" t="s">
        <v>885</v>
      </c>
      <c r="G180" s="297"/>
      <c r="H180" s="297" t="s">
        <v>958</v>
      </c>
      <c r="I180" s="297" t="s">
        <v>919</v>
      </c>
      <c r="J180" s="297"/>
      <c r="K180" s="340"/>
    </row>
    <row r="181" ht="15" customHeight="1">
      <c r="B181" s="319"/>
      <c r="C181" s="297" t="s">
        <v>959</v>
      </c>
      <c r="D181" s="297"/>
      <c r="E181" s="297"/>
      <c r="F181" s="318" t="s">
        <v>885</v>
      </c>
      <c r="G181" s="297"/>
      <c r="H181" s="297" t="s">
        <v>960</v>
      </c>
      <c r="I181" s="297" t="s">
        <v>919</v>
      </c>
      <c r="J181" s="297"/>
      <c r="K181" s="340"/>
    </row>
    <row r="182" ht="15" customHeight="1">
      <c r="B182" s="319"/>
      <c r="C182" s="297" t="s">
        <v>948</v>
      </c>
      <c r="D182" s="297"/>
      <c r="E182" s="297"/>
      <c r="F182" s="318" t="s">
        <v>885</v>
      </c>
      <c r="G182" s="297"/>
      <c r="H182" s="297" t="s">
        <v>961</v>
      </c>
      <c r="I182" s="297" t="s">
        <v>919</v>
      </c>
      <c r="J182" s="297"/>
      <c r="K182" s="340"/>
    </row>
    <row r="183" ht="15" customHeight="1">
      <c r="B183" s="319"/>
      <c r="C183" s="297" t="s">
        <v>110</v>
      </c>
      <c r="D183" s="297"/>
      <c r="E183" s="297"/>
      <c r="F183" s="318" t="s">
        <v>891</v>
      </c>
      <c r="G183" s="297"/>
      <c r="H183" s="297" t="s">
        <v>962</v>
      </c>
      <c r="I183" s="297" t="s">
        <v>887</v>
      </c>
      <c r="J183" s="297">
        <v>50</v>
      </c>
      <c r="K183" s="340"/>
    </row>
    <row r="184" ht="15" customHeight="1">
      <c r="B184" s="319"/>
      <c r="C184" s="297" t="s">
        <v>963</v>
      </c>
      <c r="D184" s="297"/>
      <c r="E184" s="297"/>
      <c r="F184" s="318" t="s">
        <v>891</v>
      </c>
      <c r="G184" s="297"/>
      <c r="H184" s="297" t="s">
        <v>964</v>
      </c>
      <c r="I184" s="297" t="s">
        <v>965</v>
      </c>
      <c r="J184" s="297"/>
      <c r="K184" s="340"/>
    </row>
    <row r="185" ht="15" customHeight="1">
      <c r="B185" s="319"/>
      <c r="C185" s="297" t="s">
        <v>966</v>
      </c>
      <c r="D185" s="297"/>
      <c r="E185" s="297"/>
      <c r="F185" s="318" t="s">
        <v>891</v>
      </c>
      <c r="G185" s="297"/>
      <c r="H185" s="297" t="s">
        <v>967</v>
      </c>
      <c r="I185" s="297" t="s">
        <v>965</v>
      </c>
      <c r="J185" s="297"/>
      <c r="K185" s="340"/>
    </row>
    <row r="186" ht="15" customHeight="1">
      <c r="B186" s="319"/>
      <c r="C186" s="297" t="s">
        <v>968</v>
      </c>
      <c r="D186" s="297"/>
      <c r="E186" s="297"/>
      <c r="F186" s="318" t="s">
        <v>891</v>
      </c>
      <c r="G186" s="297"/>
      <c r="H186" s="297" t="s">
        <v>969</v>
      </c>
      <c r="I186" s="297" t="s">
        <v>965</v>
      </c>
      <c r="J186" s="297"/>
      <c r="K186" s="340"/>
    </row>
    <row r="187" ht="15" customHeight="1">
      <c r="B187" s="319"/>
      <c r="C187" s="352" t="s">
        <v>970</v>
      </c>
      <c r="D187" s="297"/>
      <c r="E187" s="297"/>
      <c r="F187" s="318" t="s">
        <v>891</v>
      </c>
      <c r="G187" s="297"/>
      <c r="H187" s="297" t="s">
        <v>971</v>
      </c>
      <c r="I187" s="297" t="s">
        <v>972</v>
      </c>
      <c r="J187" s="353" t="s">
        <v>973</v>
      </c>
      <c r="K187" s="340"/>
    </row>
    <row r="188" ht="15" customHeight="1">
      <c r="B188" s="319"/>
      <c r="C188" s="303" t="s">
        <v>39</v>
      </c>
      <c r="D188" s="297"/>
      <c r="E188" s="297"/>
      <c r="F188" s="318" t="s">
        <v>885</v>
      </c>
      <c r="G188" s="297"/>
      <c r="H188" s="293" t="s">
        <v>974</v>
      </c>
      <c r="I188" s="297" t="s">
        <v>975</v>
      </c>
      <c r="J188" s="297"/>
      <c r="K188" s="340"/>
    </row>
    <row r="189" ht="15" customHeight="1">
      <c r="B189" s="319"/>
      <c r="C189" s="303" t="s">
        <v>976</v>
      </c>
      <c r="D189" s="297"/>
      <c r="E189" s="297"/>
      <c r="F189" s="318" t="s">
        <v>885</v>
      </c>
      <c r="G189" s="297"/>
      <c r="H189" s="297" t="s">
        <v>977</v>
      </c>
      <c r="I189" s="297" t="s">
        <v>919</v>
      </c>
      <c r="J189" s="297"/>
      <c r="K189" s="340"/>
    </row>
    <row r="190" ht="15" customHeight="1">
      <c r="B190" s="319"/>
      <c r="C190" s="303" t="s">
        <v>978</v>
      </c>
      <c r="D190" s="297"/>
      <c r="E190" s="297"/>
      <c r="F190" s="318" t="s">
        <v>885</v>
      </c>
      <c r="G190" s="297"/>
      <c r="H190" s="297" t="s">
        <v>979</v>
      </c>
      <c r="I190" s="297" t="s">
        <v>919</v>
      </c>
      <c r="J190" s="297"/>
      <c r="K190" s="340"/>
    </row>
    <row r="191" ht="15" customHeight="1">
      <c r="B191" s="319"/>
      <c r="C191" s="303" t="s">
        <v>980</v>
      </c>
      <c r="D191" s="297"/>
      <c r="E191" s="297"/>
      <c r="F191" s="318" t="s">
        <v>891</v>
      </c>
      <c r="G191" s="297"/>
      <c r="H191" s="297" t="s">
        <v>981</v>
      </c>
      <c r="I191" s="297" t="s">
        <v>919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982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983</v>
      </c>
      <c r="D198" s="355"/>
      <c r="E198" s="355"/>
      <c r="F198" s="355" t="s">
        <v>984</v>
      </c>
      <c r="G198" s="356"/>
      <c r="H198" s="355" t="s">
        <v>985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975</v>
      </c>
      <c r="D200" s="297"/>
      <c r="E200" s="297"/>
      <c r="F200" s="318" t="s">
        <v>40</v>
      </c>
      <c r="G200" s="297"/>
      <c r="H200" s="297" t="s">
        <v>986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41</v>
      </c>
      <c r="G201" s="297"/>
      <c r="H201" s="297" t="s">
        <v>987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44</v>
      </c>
      <c r="G202" s="297"/>
      <c r="H202" s="297" t="s">
        <v>988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42</v>
      </c>
      <c r="G203" s="297"/>
      <c r="H203" s="297" t="s">
        <v>989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43</v>
      </c>
      <c r="G204" s="297"/>
      <c r="H204" s="297" t="s">
        <v>990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931</v>
      </c>
      <c r="D206" s="297"/>
      <c r="E206" s="297"/>
      <c r="F206" s="318" t="s">
        <v>76</v>
      </c>
      <c r="G206" s="297"/>
      <c r="H206" s="297" t="s">
        <v>991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829</v>
      </c>
      <c r="G207" s="297"/>
      <c r="H207" s="297" t="s">
        <v>830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827</v>
      </c>
      <c r="G208" s="297"/>
      <c r="H208" s="297" t="s">
        <v>992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831</v>
      </c>
      <c r="G209" s="303"/>
      <c r="H209" s="344" t="s">
        <v>82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832</v>
      </c>
      <c r="G210" s="303"/>
      <c r="H210" s="344" t="s">
        <v>993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955</v>
      </c>
      <c r="D212" s="325"/>
      <c r="E212" s="325"/>
      <c r="F212" s="318">
        <v>1</v>
      </c>
      <c r="G212" s="303"/>
      <c r="H212" s="344" t="s">
        <v>994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995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996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997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Beránek Petr</dc:creator>
  <cp:lastModifiedBy>Beránek Petr</cp:lastModifiedBy>
  <dcterms:created xsi:type="dcterms:W3CDTF">2018-03-22T13:36:32Z</dcterms:created>
  <dcterms:modified xsi:type="dcterms:W3CDTF">2018-03-22T13:36:40Z</dcterms:modified>
</cp:coreProperties>
</file>